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95" yWindow="195" windowWidth="15480" windowHeight="8415" tabRatio="865" activeTab="1"/>
  </bookViews>
  <sheets>
    <sheet name="第一部分" sheetId="96" r:id="rId1"/>
    <sheet name="01.（全市）一般公共预算 " sheetId="4" r:id="rId2"/>
    <sheet name="02.（本级）一般公共预算" sheetId="1" r:id="rId3"/>
    <sheet name="03.经济分类表" sheetId="55" r:id="rId4"/>
    <sheet name="04.本级对各区税收返还和转移支付情况表" sheetId="48" r:id="rId5"/>
    <sheet name="05.本级对各区税收返还和转移支付分区情况表" sheetId="49" r:id="rId6"/>
    <sheet name="06.本级对各区税收返还分区情况表 " sheetId="50" r:id="rId7"/>
    <sheet name="07.本级对各区一般性转移支付分区情况表" sheetId="51" r:id="rId8"/>
    <sheet name="08.本级对各区专项转移支付分区情况表" sheetId="52" r:id="rId9"/>
    <sheet name="09.债务余额总表" sheetId="100" r:id="rId10"/>
    <sheet name="债务分项目情况表" sheetId="125" r:id="rId11"/>
    <sheet name="债务到期情况表" sheetId="126" r:id="rId12"/>
    <sheet name="第二部分" sheetId="99" r:id="rId13"/>
    <sheet name="10.（本级）政府性基金" sheetId="2" r:id="rId14"/>
    <sheet name="11.政府性基金对区转移支付表" sheetId="53" r:id="rId15"/>
    <sheet name="12.国土基金对区转移支付表 " sheetId="54" r:id="rId16"/>
    <sheet name="第三部分" sheetId="97" r:id="rId17"/>
    <sheet name="13.国资预算" sheetId="92" r:id="rId18"/>
    <sheet name="14.国资预算明细表" sheetId="93" r:id="rId19"/>
    <sheet name="第四部分" sheetId="98" r:id="rId20"/>
    <sheet name="目录" sheetId="101" r:id="rId21"/>
    <sheet name="社会保险基金资产负债表" sheetId="102" r:id="rId22"/>
    <sheet name="社会保险基金决算收支总表" sheetId="103" r:id="rId23"/>
    <sheet name="企业职工基本养老保险基金收支表" sheetId="104" r:id="rId24"/>
    <sheet name="城乡居民基本养老保险基金收支表" sheetId="105" r:id="rId25"/>
    <sheet name="机关事业基本养老保险基金收支表" sheetId="106" r:id="rId26"/>
    <sheet name="城镇职工基本医疗保险基金收支表" sheetId="107" r:id="rId27"/>
    <sheet name="城乡居民基本医疗保险基金收支表" sheetId="108" r:id="rId28"/>
    <sheet name="新型农村合作医疗保险基金收支表" sheetId="109" r:id="rId29"/>
    <sheet name="城镇居民基本医疗保险基金收支表" sheetId="110" r:id="rId30"/>
    <sheet name="工伤保险基金收支表" sheetId="111" r:id="rId31"/>
    <sheet name="失业保险基金收支表" sheetId="112" r:id="rId32"/>
    <sheet name="生育保险基金收支表" sheetId="113" r:id="rId33"/>
    <sheet name="社会保障基金财政专户资产负债表" sheetId="114" r:id="rId34"/>
    <sheet name="社会保障基金财政专户收支表" sheetId="115" r:id="rId35"/>
    <sheet name="财政对社会保险基金补助资金情况表" sheetId="116" r:id="rId36"/>
    <sheet name="基本养老保险补充资料表" sheetId="117" r:id="rId37"/>
    <sheet name="基本医疗工伤生育补充资料表" sheetId="118" r:id="rId38"/>
    <sheet name="居民基本医疗保险补充资料表" sheetId="119" r:id="rId39"/>
    <sheet name="失业保险补充资料表" sheetId="120" r:id="rId40"/>
    <sheet name="其他养老保险情况表" sheetId="121" r:id="rId41"/>
    <sheet name="其他医疗保障情况表" sheetId="122" r:id="rId42"/>
    <sheet name="社会保险补充资料表" sheetId="123" r:id="rId43"/>
    <sheet name="自有目录" sheetId="134" r:id="rId44"/>
    <sheet name="自有资负表" sheetId="127" r:id="rId45"/>
    <sheet name="机关养老" sheetId="128" r:id="rId46"/>
    <sheet name="地补养老" sheetId="129" r:id="rId47"/>
    <sheet name="地补医疗" sheetId="130" r:id="rId48"/>
    <sheet name="自有基础资料表" sheetId="131" r:id="rId49"/>
  </sheets>
  <externalReferences>
    <externalReference r:id="rId50"/>
    <externalReference r:id="rId51"/>
  </externalReferences>
  <definedNames>
    <definedName name="_xlnm.Print_Area" localSheetId="1">'01.（全市）一般公共预算 '!$A$1:$O$41</definedName>
    <definedName name="_xlnm.Print_Area" localSheetId="5">'05.本级对各区税收返还和转移支付分区情况表'!$A$1:$E$16</definedName>
    <definedName name="_xlnm.Print_Area" localSheetId="9">'09.债务余额总表'!$A$1:$F$15</definedName>
    <definedName name="_xlnm.Print_Area" localSheetId="13">'10.（本级）政府性基金'!$A$1:$N$81</definedName>
    <definedName name="_xlnm.Print_Area" localSheetId="17">'13.国资预算'!$A$1:$F$15</definedName>
    <definedName name="_xlnm.Print_Area" localSheetId="18">'14.国资预算明细表'!$A$1:$D$56</definedName>
    <definedName name="_xlnm.Print_Titles" localSheetId="1">'01.（全市）一般公共预算 '!$1:$3</definedName>
    <definedName name="_xlnm.Print_Titles" localSheetId="2">'02.（本级）一般公共预算'!$1:$3</definedName>
    <definedName name="_xlnm.Print_Titles" localSheetId="3">'03.经济分类表'!$1:$5</definedName>
    <definedName name="_xlnm.Print_Titles" localSheetId="13">'10.（本级）政府性基金'!$1:$3</definedName>
    <definedName name="_xlnm.Print_Titles" localSheetId="18">'14.国资预算明细表'!$1:$3</definedName>
    <definedName name="地区名称" localSheetId="6">#REF!</definedName>
    <definedName name="地区名称" localSheetId="7">#REF!</definedName>
    <definedName name="地区名称" localSheetId="8">#REF!</definedName>
    <definedName name="地区名称" localSheetId="15">#REF!</definedName>
    <definedName name="地区名称">#REF!</definedName>
  </definedNames>
  <calcPr calcId="125725"/>
</workbook>
</file>

<file path=xl/calcChain.xml><?xml version="1.0" encoding="utf-8"?>
<calcChain xmlns="http://schemas.openxmlformats.org/spreadsheetml/2006/main">
  <c r="B15" i="130"/>
  <c r="D8"/>
  <c r="B8"/>
  <c r="D7"/>
  <c r="D6"/>
  <c r="B6"/>
  <c r="D5"/>
  <c r="D10" s="1"/>
  <c r="D13" s="1"/>
  <c r="B5"/>
  <c r="B10" s="1"/>
  <c r="B13" s="1"/>
  <c r="B15" i="129"/>
  <c r="D12"/>
  <c r="D15" s="1"/>
  <c r="B12"/>
  <c r="B13" i="128"/>
  <c r="D10"/>
  <c r="D13" s="1"/>
  <c r="B10"/>
  <c r="D5"/>
  <c r="C15" i="127"/>
  <c r="B15"/>
  <c r="C14"/>
  <c r="B14"/>
  <c r="I13"/>
  <c r="H13"/>
  <c r="G13"/>
  <c r="F13"/>
  <c r="E13"/>
  <c r="C13" s="1"/>
  <c r="D13"/>
  <c r="B13" s="1"/>
  <c r="C12"/>
  <c r="B12"/>
  <c r="C11"/>
  <c r="B11"/>
  <c r="C10"/>
  <c r="B10"/>
  <c r="I9"/>
  <c r="G9"/>
  <c r="E9"/>
  <c r="C9" s="1"/>
  <c r="B9"/>
  <c r="I8"/>
  <c r="C8"/>
  <c r="B8"/>
  <c r="C7"/>
  <c r="B7"/>
  <c r="I6"/>
  <c r="I16" s="1"/>
  <c r="H6"/>
  <c r="H16" s="1"/>
  <c r="G6"/>
  <c r="G16" s="1"/>
  <c r="F6"/>
  <c r="F16" s="1"/>
  <c r="E6"/>
  <c r="C6" s="1"/>
  <c r="C16" s="1"/>
  <c r="D6"/>
  <c r="B6" s="1"/>
  <c r="D16" i="52"/>
  <c r="D14" i="51"/>
  <c r="D13"/>
  <c r="D12"/>
  <c r="D11"/>
  <c r="D10"/>
  <c r="D9"/>
  <c r="D8"/>
  <c r="D7"/>
  <c r="D6"/>
  <c r="D5"/>
  <c r="D16" s="1"/>
  <c r="N26" i="2"/>
  <c r="N27"/>
  <c r="N28"/>
  <c r="N29"/>
  <c r="N30"/>
  <c r="N32"/>
  <c r="N22"/>
  <c r="N24"/>
  <c r="N34"/>
  <c r="N37"/>
  <c r="D14" i="130" l="1"/>
  <c r="D15" s="1"/>
  <c r="B16"/>
  <c r="D16"/>
  <c r="D16" i="129"/>
  <c r="D17" s="1"/>
  <c r="D18" s="1"/>
  <c r="B18"/>
  <c r="D14" i="128"/>
  <c r="D15" s="1"/>
  <c r="D16" s="1"/>
  <c r="B16"/>
  <c r="B16" i="127"/>
  <c r="E16"/>
  <c r="D16"/>
  <c r="J74" i="2"/>
  <c r="D74"/>
  <c r="C16" i="52" l="1"/>
  <c r="C15"/>
  <c r="E14"/>
  <c r="E13"/>
  <c r="E12"/>
  <c r="E11"/>
  <c r="E10"/>
  <c r="E9"/>
  <c r="E8"/>
  <c r="E7"/>
  <c r="E6"/>
  <c r="E5"/>
  <c r="E16" i="51"/>
  <c r="C16"/>
  <c r="E14"/>
  <c r="E13"/>
  <c r="E12"/>
  <c r="E11"/>
  <c r="E10"/>
  <c r="E9"/>
  <c r="E8"/>
  <c r="E7"/>
  <c r="E6"/>
  <c r="E5"/>
  <c r="D16" i="50"/>
  <c r="E16" s="1"/>
  <c r="C16"/>
  <c r="E14"/>
  <c r="E13"/>
  <c r="E12"/>
  <c r="E11"/>
  <c r="E10"/>
  <c r="E9"/>
  <c r="E8"/>
  <c r="E7"/>
  <c r="E6"/>
  <c r="E5"/>
  <c r="D16" i="49"/>
  <c r="C16"/>
  <c r="E14"/>
  <c r="E13"/>
  <c r="E12"/>
  <c r="E11"/>
  <c r="E10"/>
  <c r="E9"/>
  <c r="E8"/>
  <c r="E7"/>
  <c r="E6"/>
  <c r="E5"/>
  <c r="D18" i="48"/>
  <c r="C18"/>
  <c r="B18"/>
  <c r="D17"/>
  <c r="D16"/>
  <c r="D15"/>
  <c r="D14"/>
  <c r="D13"/>
  <c r="D12"/>
  <c r="D9"/>
  <c r="D8"/>
  <c r="D7"/>
  <c r="D6"/>
  <c r="D5"/>
  <c r="C5"/>
  <c r="D1378" i="1"/>
  <c r="D1377"/>
  <c r="E16" i="52" l="1"/>
  <c r="E16" i="49"/>
  <c r="D105" i="55" l="1"/>
  <c r="D99"/>
  <c r="D69"/>
  <c r="E69" s="1"/>
  <c r="D70"/>
  <c r="E106"/>
  <c r="E99"/>
  <c r="E83"/>
  <c r="E72"/>
  <c r="E61"/>
  <c r="E44"/>
  <c r="E16"/>
  <c r="E6"/>
  <c r="E6" i="53" l="1"/>
  <c r="E7"/>
  <c r="E8"/>
  <c r="E9"/>
  <c r="E10"/>
  <c r="E11"/>
  <c r="E12"/>
  <c r="E13"/>
  <c r="E14"/>
  <c r="E15"/>
  <c r="E5"/>
  <c r="C15"/>
  <c r="C7" i="100"/>
  <c r="C8"/>
  <c r="C9"/>
  <c r="C10"/>
  <c r="C11"/>
  <c r="C12"/>
  <c r="C13"/>
  <c r="C6"/>
  <c r="C74" i="2" l="1"/>
  <c r="C1375" i="1" l="1"/>
  <c r="B1375"/>
  <c r="C17"/>
  <c r="B17"/>
  <c r="C4"/>
  <c r="B4"/>
  <c r="B1376"/>
  <c r="D55" i="93"/>
  <c r="B55"/>
  <c r="E15" i="92"/>
  <c r="F15"/>
  <c r="C15"/>
  <c r="B9"/>
  <c r="C105" i="55"/>
  <c r="D29" i="4" l="1"/>
  <c r="J1387" i="1"/>
  <c r="D6" i="100"/>
  <c r="M75" i="2" l="1"/>
  <c r="M81" s="1"/>
  <c r="F75"/>
  <c r="F44"/>
  <c r="O1375" i="1"/>
  <c r="M1375"/>
  <c r="O1373"/>
  <c r="O1372"/>
  <c r="M1372"/>
  <c r="O1371"/>
  <c r="M1371"/>
  <c r="O1369"/>
  <c r="O1368"/>
  <c r="M1368"/>
  <c r="O1367"/>
  <c r="M1367"/>
  <c r="O1363"/>
  <c r="O1362"/>
  <c r="O1358"/>
  <c r="O1357"/>
  <c r="O1354"/>
  <c r="M1354"/>
  <c r="O1353"/>
  <c r="O1349"/>
  <c r="O1348"/>
  <c r="M1348"/>
  <c r="M1342"/>
  <c r="O1341"/>
  <c r="O1328"/>
  <c r="M1328"/>
  <c r="O1312"/>
  <c r="M1312"/>
  <c r="O1311"/>
  <c r="O1309"/>
  <c r="M1309"/>
  <c r="O1308"/>
  <c r="O1306"/>
  <c r="O1305"/>
  <c r="M1305"/>
  <c r="O1304"/>
  <c r="O1296"/>
  <c r="M1296"/>
  <c r="O1295"/>
  <c r="M1295"/>
  <c r="O1293"/>
  <c r="O1291"/>
  <c r="O1289"/>
  <c r="O1288"/>
  <c r="O1287"/>
  <c r="O1286"/>
  <c r="O1285"/>
  <c r="O1284"/>
  <c r="O1283"/>
  <c r="O1282"/>
  <c r="O1279"/>
  <c r="O1278"/>
  <c r="M1278"/>
  <c r="O1277"/>
  <c r="O1271"/>
  <c r="O1269"/>
  <c r="O1265"/>
  <c r="M1265"/>
  <c r="O1260"/>
  <c r="O1256"/>
  <c r="M1256"/>
  <c r="O1255"/>
  <c r="O1254"/>
  <c r="O1250"/>
  <c r="O1249"/>
  <c r="O1244"/>
  <c r="O1243"/>
  <c r="O1241"/>
  <c r="O1240"/>
  <c r="O1237"/>
  <c r="O1236"/>
  <c r="M1236"/>
  <c r="O1235"/>
  <c r="O1234"/>
  <c r="O1229"/>
  <c r="O1228"/>
  <c r="O1227"/>
  <c r="O1226"/>
  <c r="O1224"/>
  <c r="O1223"/>
  <c r="O1221"/>
  <c r="O1220"/>
  <c r="O1219"/>
  <c r="O1217"/>
  <c r="O1216"/>
  <c r="O1215"/>
  <c r="M1215"/>
  <c r="O1214"/>
  <c r="M1214"/>
  <c r="O1213"/>
  <c r="M1213"/>
  <c r="O1204"/>
  <c r="M1204"/>
  <c r="O1203"/>
  <c r="O1202"/>
  <c r="O1198"/>
  <c r="O1193"/>
  <c r="M1193"/>
  <c r="O1192"/>
  <c r="O1183"/>
  <c r="M1183"/>
  <c r="O1178"/>
  <c r="O1177"/>
  <c r="O1176"/>
  <c r="M1176"/>
  <c r="O1175"/>
  <c r="M1175"/>
  <c r="O1174"/>
  <c r="O1172"/>
  <c r="M1172"/>
  <c r="O1171"/>
  <c r="O1166"/>
  <c r="M1166"/>
  <c r="O1164"/>
  <c r="O1163"/>
  <c r="O1159"/>
  <c r="M1159"/>
  <c r="O1158"/>
  <c r="O1149"/>
  <c r="M1149"/>
  <c r="O1148"/>
  <c r="M1148"/>
  <c r="O1147"/>
  <c r="O1141"/>
  <c r="M1141"/>
  <c r="O1140"/>
  <c r="O1139"/>
  <c r="O1135"/>
  <c r="O1134"/>
  <c r="M1134"/>
  <c r="O1133"/>
  <c r="O1129"/>
  <c r="O1128"/>
  <c r="O1127"/>
  <c r="M1127"/>
  <c r="O1126"/>
  <c r="O1124"/>
  <c r="O1118"/>
  <c r="M1118"/>
  <c r="O1117"/>
  <c r="O1110"/>
  <c r="O1109"/>
  <c r="O1103"/>
  <c r="M1103"/>
  <c r="O1102"/>
  <c r="O1099"/>
  <c r="O1098"/>
  <c r="M1098"/>
  <c r="O1097"/>
  <c r="O1089"/>
  <c r="O1082"/>
  <c r="M1082"/>
  <c r="O1081"/>
  <c r="O1073"/>
  <c r="O1072"/>
  <c r="M1072"/>
  <c r="O1071"/>
  <c r="M1071"/>
  <c r="O1070"/>
  <c r="O1069"/>
  <c r="O1068"/>
  <c r="M1068"/>
  <c r="O1066"/>
  <c r="O1063"/>
  <c r="M1063"/>
  <c r="O1062"/>
  <c r="O1056"/>
  <c r="M1056"/>
  <c r="M1051"/>
  <c r="O1050"/>
  <c r="O1040"/>
  <c r="M1040"/>
  <c r="O1030"/>
  <c r="O1025"/>
  <c r="O1015"/>
  <c r="O1013"/>
  <c r="O1011"/>
  <c r="O1010"/>
  <c r="O1009"/>
  <c r="O1007"/>
  <c r="O1006"/>
  <c r="O1005"/>
  <c r="O1002"/>
  <c r="O1001"/>
  <c r="M1001"/>
  <c r="O1000"/>
  <c r="M1000"/>
  <c r="O999"/>
  <c r="O997"/>
  <c r="M997"/>
  <c r="M993"/>
  <c r="O979"/>
  <c r="O969"/>
  <c r="M969"/>
  <c r="O957"/>
  <c r="O945"/>
  <c r="O943"/>
  <c r="O942"/>
  <c r="O940"/>
  <c r="O937"/>
  <c r="O936"/>
  <c r="O935"/>
  <c r="O932"/>
  <c r="O931"/>
  <c r="M931"/>
  <c r="O930"/>
  <c r="O923"/>
  <c r="O922"/>
  <c r="O915"/>
  <c r="O914"/>
  <c r="O913"/>
  <c r="O912"/>
  <c r="O911"/>
  <c r="O910"/>
  <c r="O909"/>
  <c r="O908"/>
  <c r="O907"/>
  <c r="O906"/>
  <c r="O903"/>
  <c r="O902"/>
  <c r="M902"/>
  <c r="O901"/>
  <c r="O898"/>
  <c r="O895"/>
  <c r="O891"/>
  <c r="O887"/>
  <c r="O884"/>
  <c r="O883"/>
  <c r="O882"/>
  <c r="O881"/>
  <c r="O880"/>
  <c r="O879"/>
  <c r="O877"/>
  <c r="O875"/>
  <c r="O874"/>
  <c r="O873"/>
  <c r="M873"/>
  <c r="O872"/>
  <c r="M872"/>
  <c r="O871"/>
  <c r="O870"/>
  <c r="M870"/>
  <c r="O869"/>
  <c r="O868"/>
  <c r="M868"/>
  <c r="O867"/>
  <c r="O866"/>
  <c r="M866"/>
  <c r="O865"/>
  <c r="O863"/>
  <c r="M863"/>
  <c r="O862"/>
  <c r="O861"/>
  <c r="M861"/>
  <c r="O860"/>
  <c r="O858"/>
  <c r="O857"/>
  <c r="O856"/>
  <c r="O855"/>
  <c r="O854"/>
  <c r="O853"/>
  <c r="O851"/>
  <c r="O850"/>
  <c r="O849"/>
  <c r="M849"/>
  <c r="O848"/>
  <c r="M848"/>
  <c r="O847"/>
  <c r="O846"/>
  <c r="M846"/>
  <c r="M830"/>
  <c r="O825"/>
  <c r="O824"/>
  <c r="M824"/>
  <c r="O823"/>
  <c r="O822"/>
  <c r="O821"/>
  <c r="O820"/>
  <c r="O819"/>
  <c r="O818"/>
  <c r="M818"/>
  <c r="O817"/>
  <c r="O816"/>
  <c r="M816"/>
  <c r="O795"/>
  <c r="O791"/>
  <c r="O790"/>
  <c r="O789"/>
  <c r="M789"/>
  <c r="O788"/>
  <c r="O784"/>
  <c r="O782"/>
  <c r="O781"/>
  <c r="O780"/>
  <c r="M780"/>
  <c r="O779"/>
  <c r="O777"/>
  <c r="O776"/>
  <c r="M776"/>
  <c r="O775"/>
  <c r="O772"/>
  <c r="O771"/>
  <c r="O769"/>
  <c r="O768"/>
  <c r="O767"/>
  <c r="M767"/>
  <c r="O766"/>
  <c r="M766"/>
  <c r="O765"/>
  <c r="O764"/>
  <c r="M764"/>
  <c r="O763"/>
  <c r="O762"/>
  <c r="O761"/>
  <c r="O760"/>
  <c r="O759"/>
  <c r="O758"/>
  <c r="O755"/>
  <c r="O754"/>
  <c r="M754"/>
  <c r="O753"/>
  <c r="O752"/>
  <c r="O751"/>
  <c r="O750"/>
  <c r="O748"/>
  <c r="O747"/>
  <c r="M747"/>
  <c r="O746"/>
  <c r="O745"/>
  <c r="O743"/>
  <c r="O740"/>
  <c r="O739"/>
  <c r="O738"/>
  <c r="O737"/>
  <c r="M737"/>
  <c r="O736"/>
  <c r="O735"/>
  <c r="O734"/>
  <c r="O733"/>
  <c r="O732"/>
  <c r="O731"/>
  <c r="O730"/>
  <c r="O729"/>
  <c r="O728"/>
  <c r="O727"/>
  <c r="O726"/>
  <c r="O725"/>
  <c r="M725"/>
  <c r="O724"/>
  <c r="O722"/>
  <c r="O721"/>
  <c r="M721"/>
  <c r="O720"/>
  <c r="O716"/>
  <c r="O715"/>
  <c r="O714"/>
  <c r="O713"/>
  <c r="O712"/>
  <c r="O711"/>
  <c r="O710"/>
  <c r="O709"/>
  <c r="O708"/>
  <c r="M708"/>
  <c r="O707"/>
  <c r="O706"/>
  <c r="O705"/>
  <c r="O704"/>
  <c r="O703"/>
  <c r="M703"/>
  <c r="O702"/>
  <c r="M702"/>
  <c r="O701"/>
  <c r="O700"/>
  <c r="M700"/>
  <c r="O690"/>
  <c r="O688"/>
  <c r="M688"/>
  <c r="O685"/>
  <c r="O684"/>
  <c r="O683"/>
  <c r="M683"/>
  <c r="O671"/>
  <c r="O670"/>
  <c r="O669"/>
  <c r="O668"/>
  <c r="O666"/>
  <c r="O665"/>
  <c r="O664"/>
  <c r="M664"/>
  <c r="O663"/>
  <c r="O662"/>
  <c r="O661"/>
  <c r="O659"/>
  <c r="O658"/>
  <c r="O657"/>
  <c r="M657"/>
  <c r="O656"/>
  <c r="O654"/>
  <c r="O653"/>
  <c r="O651"/>
  <c r="M651"/>
  <c r="O647"/>
  <c r="O645"/>
  <c r="O644"/>
  <c r="O643"/>
  <c r="M643"/>
  <c r="O642"/>
  <c r="O641"/>
  <c r="O640"/>
  <c r="O636"/>
  <c r="O635"/>
  <c r="O632"/>
  <c r="O631"/>
  <c r="O630"/>
  <c r="M630"/>
  <c r="O625"/>
  <c r="O622"/>
  <c r="O621"/>
  <c r="O620"/>
  <c r="M620"/>
  <c r="O617"/>
  <c r="O616"/>
  <c r="O615"/>
  <c r="M615"/>
  <c r="O614"/>
  <c r="O613"/>
  <c r="O612"/>
  <c r="O611"/>
  <c r="O610"/>
  <c r="O609"/>
  <c r="O608"/>
  <c r="O607"/>
  <c r="O606"/>
  <c r="O605"/>
  <c r="O604"/>
  <c r="M604"/>
  <c r="O603"/>
  <c r="O602"/>
  <c r="O601"/>
  <c r="O600"/>
  <c r="O599"/>
  <c r="O597"/>
  <c r="O596"/>
  <c r="O595"/>
  <c r="O594"/>
  <c r="O592"/>
  <c r="O591"/>
  <c r="O590"/>
  <c r="M590"/>
  <c r="O589"/>
  <c r="M589"/>
  <c r="O588"/>
  <c r="O587"/>
  <c r="O586"/>
  <c r="O585"/>
  <c r="M585"/>
  <c r="O583"/>
  <c r="O580"/>
  <c r="O576"/>
  <c r="O575"/>
  <c r="O571"/>
  <c r="O567"/>
  <c r="M567"/>
  <c r="O566"/>
  <c r="O565"/>
  <c r="O564"/>
  <c r="O563"/>
  <c r="O562"/>
  <c r="O561"/>
  <c r="O560"/>
  <c r="O557"/>
  <c r="O556"/>
  <c r="M556"/>
  <c r="O555"/>
  <c r="O553"/>
  <c r="O552"/>
  <c r="O550"/>
  <c r="O549"/>
  <c r="O548"/>
  <c r="M548"/>
  <c r="O547"/>
  <c r="O546"/>
  <c r="O545"/>
  <c r="O544"/>
  <c r="O543"/>
  <c r="O541"/>
  <c r="O539"/>
  <c r="O538"/>
  <c r="O536"/>
  <c r="O535"/>
  <c r="O534"/>
  <c r="M534"/>
  <c r="O533"/>
  <c r="M533"/>
  <c r="O532"/>
  <c r="O529"/>
  <c r="O528"/>
  <c r="M528"/>
  <c r="O527"/>
  <c r="O526"/>
  <c r="M526"/>
  <c r="O525"/>
  <c r="O522"/>
  <c r="M522"/>
  <c r="O521"/>
  <c r="O520"/>
  <c r="O519"/>
  <c r="O518"/>
  <c r="O517"/>
  <c r="O516"/>
  <c r="O515"/>
  <c r="M515"/>
  <c r="O514"/>
  <c r="O512"/>
  <c r="O511"/>
  <c r="O510"/>
  <c r="M510"/>
  <c r="O509"/>
  <c r="O507"/>
  <c r="O506"/>
  <c r="O505"/>
  <c r="M505"/>
  <c r="O504"/>
  <c r="O502"/>
  <c r="O501"/>
  <c r="O500"/>
  <c r="O499"/>
  <c r="M499"/>
  <c r="M497"/>
  <c r="O496"/>
  <c r="M496"/>
  <c r="O495"/>
  <c r="M495"/>
  <c r="M494"/>
  <c r="O493"/>
  <c r="M493"/>
  <c r="O492"/>
  <c r="M491"/>
  <c r="M490"/>
  <c r="M489"/>
  <c r="M488"/>
  <c r="O487"/>
  <c r="M487"/>
  <c r="M486"/>
  <c r="M485"/>
  <c r="O484"/>
  <c r="M484"/>
  <c r="O483"/>
  <c r="M482"/>
  <c r="O481"/>
  <c r="M481"/>
  <c r="O480"/>
  <c r="M480"/>
  <c r="O479"/>
  <c r="M479"/>
  <c r="O478"/>
  <c r="M478"/>
  <c r="O477"/>
  <c r="O476"/>
  <c r="M476"/>
  <c r="O475"/>
  <c r="O474"/>
  <c r="M474"/>
  <c r="O473"/>
  <c r="M473"/>
  <c r="O472"/>
  <c r="M472"/>
  <c r="M471"/>
  <c r="M470"/>
  <c r="O469"/>
  <c r="M469"/>
  <c r="O468"/>
  <c r="M467"/>
  <c r="O466"/>
  <c r="M466"/>
  <c r="O465"/>
  <c r="M465"/>
  <c r="O464"/>
  <c r="M464"/>
  <c r="O463"/>
  <c r="M463"/>
  <c r="O461"/>
  <c r="M461"/>
  <c r="O460"/>
  <c r="M460"/>
  <c r="O459"/>
  <c r="M459"/>
  <c r="M457"/>
  <c r="M456"/>
  <c r="M455"/>
  <c r="M454"/>
  <c r="M453"/>
  <c r="O452"/>
  <c r="M452"/>
  <c r="O451"/>
  <c r="M451"/>
  <c r="M450"/>
  <c r="M449"/>
  <c r="O448"/>
  <c r="M448"/>
  <c r="M447"/>
  <c r="M446"/>
  <c r="O445"/>
  <c r="M445"/>
  <c r="O444"/>
  <c r="O443"/>
  <c r="M443"/>
  <c r="O442"/>
  <c r="M442"/>
  <c r="O441"/>
  <c r="M441"/>
  <c r="O440"/>
  <c r="M440"/>
  <c r="M439"/>
  <c r="O438"/>
  <c r="M438"/>
  <c r="O437"/>
  <c r="M436"/>
  <c r="M435"/>
  <c r="O434"/>
  <c r="M434"/>
  <c r="O433"/>
  <c r="M433"/>
  <c r="O432"/>
  <c r="M432"/>
  <c r="O431"/>
  <c r="M431"/>
  <c r="O430"/>
  <c r="M430"/>
  <c r="O429"/>
  <c r="M429"/>
  <c r="O428"/>
  <c r="M427"/>
  <c r="O426"/>
  <c r="M426"/>
  <c r="O425"/>
  <c r="M425"/>
  <c r="O424"/>
  <c r="M424"/>
  <c r="O423"/>
  <c r="M423"/>
  <c r="O421"/>
  <c r="M421"/>
  <c r="O420"/>
  <c r="M420"/>
  <c r="M418"/>
  <c r="M417"/>
  <c r="M416"/>
  <c r="M415"/>
  <c r="M414"/>
  <c r="M413"/>
  <c r="M412"/>
  <c r="M411"/>
  <c r="M410"/>
  <c r="M409"/>
  <c r="M408"/>
  <c r="M407"/>
  <c r="M406"/>
  <c r="M405"/>
  <c r="M404"/>
  <c r="O403"/>
  <c r="M403"/>
  <c r="M402"/>
  <c r="O401"/>
  <c r="M401"/>
  <c r="M400"/>
  <c r="O399"/>
  <c r="M399"/>
  <c r="O398"/>
  <c r="M398"/>
  <c r="O397"/>
  <c r="M397"/>
  <c r="O396"/>
  <c r="M396"/>
  <c r="O395"/>
  <c r="M395"/>
  <c r="O394"/>
  <c r="M393"/>
  <c r="O392"/>
  <c r="M392"/>
  <c r="M391"/>
  <c r="O390"/>
  <c r="M390"/>
  <c r="O389"/>
  <c r="M389"/>
  <c r="O388"/>
  <c r="M388"/>
  <c r="O387"/>
  <c r="M387"/>
  <c r="O386"/>
  <c r="M386"/>
  <c r="O385"/>
  <c r="M384"/>
  <c r="O383"/>
  <c r="M383"/>
  <c r="O382"/>
  <c r="M382"/>
  <c r="O381"/>
  <c r="M381"/>
  <c r="O380"/>
  <c r="M380"/>
  <c r="O379"/>
  <c r="M379"/>
  <c r="O378"/>
  <c r="M378"/>
  <c r="O377"/>
  <c r="M377"/>
  <c r="O376"/>
  <c r="M376"/>
  <c r="O375"/>
  <c r="M375"/>
  <c r="O374"/>
  <c r="M374"/>
  <c r="O373"/>
  <c r="M372"/>
  <c r="O371"/>
  <c r="M371"/>
  <c r="O370"/>
  <c r="M370"/>
  <c r="O369"/>
  <c r="M369"/>
  <c r="O368"/>
  <c r="M368"/>
  <c r="O367"/>
  <c r="M367"/>
  <c r="O366"/>
  <c r="M366"/>
  <c r="O365"/>
  <c r="M365"/>
  <c r="O364"/>
  <c r="M363"/>
  <c r="O362"/>
  <c r="M362"/>
  <c r="O361"/>
  <c r="M361"/>
  <c r="O360"/>
  <c r="M360"/>
  <c r="O359"/>
  <c r="M359"/>
  <c r="O358"/>
  <c r="M358"/>
  <c r="O357"/>
  <c r="M357"/>
  <c r="O356"/>
  <c r="M356"/>
  <c r="O355"/>
  <c r="M355"/>
  <c r="O354"/>
  <c r="M354"/>
  <c r="O353"/>
  <c r="M353"/>
  <c r="O352"/>
  <c r="M351"/>
  <c r="O350"/>
  <c r="M350"/>
  <c r="M349"/>
  <c r="M348"/>
  <c r="O347"/>
  <c r="M347"/>
  <c r="O346"/>
  <c r="M346"/>
  <c r="O345"/>
  <c r="M344"/>
  <c r="M343"/>
  <c r="O342"/>
  <c r="M342"/>
  <c r="O341"/>
  <c r="M341"/>
  <c r="O340"/>
  <c r="M340"/>
  <c r="O339"/>
  <c r="M339"/>
  <c r="O338"/>
  <c r="M338"/>
  <c r="O337"/>
  <c r="M337"/>
  <c r="O336"/>
  <c r="M336"/>
  <c r="O335"/>
  <c r="M335"/>
  <c r="M334"/>
  <c r="O333"/>
  <c r="M333"/>
  <c r="O332"/>
  <c r="M332"/>
  <c r="O331"/>
  <c r="M331"/>
  <c r="O330"/>
  <c r="M330"/>
  <c r="O329"/>
  <c r="M329"/>
  <c r="O328"/>
  <c r="M328"/>
  <c r="M327"/>
  <c r="O326"/>
  <c r="M326"/>
  <c r="O325"/>
  <c r="M325"/>
  <c r="O324"/>
  <c r="M324"/>
  <c r="O323"/>
  <c r="M322"/>
  <c r="M321"/>
  <c r="M320"/>
  <c r="M319"/>
  <c r="M318"/>
  <c r="O317"/>
  <c r="M317"/>
  <c r="O316"/>
  <c r="M316"/>
  <c r="O315"/>
  <c r="M315"/>
  <c r="O314"/>
  <c r="M314"/>
  <c r="O313"/>
  <c r="M313"/>
  <c r="O312"/>
  <c r="O311"/>
  <c r="M311"/>
  <c r="M310"/>
  <c r="O309"/>
  <c r="M309"/>
  <c r="M308"/>
  <c r="M307"/>
  <c r="M306"/>
  <c r="M305"/>
  <c r="M304"/>
  <c r="M303"/>
  <c r="O302"/>
  <c r="M302"/>
  <c r="M301"/>
  <c r="M300"/>
  <c r="M299"/>
  <c r="M298"/>
  <c r="M297"/>
  <c r="M296"/>
  <c r="O295"/>
  <c r="M295"/>
  <c r="M293"/>
  <c r="M292"/>
  <c r="M291"/>
  <c r="M290"/>
  <c r="M289"/>
  <c r="M288"/>
  <c r="M287"/>
  <c r="M286"/>
  <c r="M285"/>
  <c r="M284"/>
  <c r="M283"/>
  <c r="M282"/>
  <c r="M281"/>
  <c r="M280"/>
  <c r="M279"/>
  <c r="M278"/>
  <c r="M277"/>
  <c r="M276"/>
  <c r="M275"/>
  <c r="M274"/>
  <c r="M273"/>
  <c r="M272"/>
  <c r="M271"/>
  <c r="M270"/>
  <c r="M269"/>
  <c r="M268"/>
  <c r="M267"/>
  <c r="M266"/>
  <c r="M265"/>
  <c r="M264"/>
  <c r="M263"/>
  <c r="M262"/>
  <c r="M261"/>
  <c r="M260"/>
  <c r="M259"/>
  <c r="M258"/>
  <c r="M257"/>
  <c r="O256"/>
  <c r="M256"/>
  <c r="O255"/>
  <c r="M255"/>
  <c r="O254"/>
  <c r="M254"/>
  <c r="O253"/>
  <c r="O252"/>
  <c r="M252"/>
  <c r="M251"/>
  <c r="O250"/>
  <c r="M250"/>
  <c r="O249"/>
  <c r="M249"/>
  <c r="O248"/>
  <c r="M248"/>
  <c r="M246"/>
  <c r="M245"/>
  <c r="M244"/>
  <c r="M243"/>
  <c r="M242"/>
  <c r="O241"/>
  <c r="M241"/>
  <c r="M240"/>
  <c r="M239"/>
  <c r="O238"/>
  <c r="M238"/>
  <c r="O237"/>
  <c r="M237"/>
  <c r="O236"/>
  <c r="M236"/>
  <c r="O235"/>
  <c r="M234"/>
  <c r="M233"/>
  <c r="O232"/>
  <c r="M232"/>
  <c r="O231"/>
  <c r="M231"/>
  <c r="O230"/>
  <c r="M230"/>
  <c r="O229"/>
  <c r="O228"/>
  <c r="M228"/>
  <c r="O227"/>
  <c r="M227"/>
  <c r="O226"/>
  <c r="M226"/>
  <c r="O225"/>
  <c r="M225"/>
  <c r="O224"/>
  <c r="M224"/>
  <c r="O223"/>
  <c r="M222"/>
  <c r="O221"/>
  <c r="M221"/>
  <c r="M220"/>
  <c r="O219"/>
  <c r="M219"/>
  <c r="O218"/>
  <c r="M218"/>
  <c r="O217"/>
  <c r="M217"/>
  <c r="O216"/>
  <c r="M215"/>
  <c r="M214"/>
  <c r="M213"/>
  <c r="M212"/>
  <c r="O211"/>
  <c r="M211"/>
  <c r="O210"/>
  <c r="M210"/>
  <c r="O209"/>
  <c r="M209"/>
  <c r="O208"/>
  <c r="M207"/>
  <c r="O206"/>
  <c r="M206"/>
  <c r="M205"/>
  <c r="O204"/>
  <c r="M204"/>
  <c r="O203"/>
  <c r="M203"/>
  <c r="O202"/>
  <c r="M202"/>
  <c r="O201"/>
  <c r="O200"/>
  <c r="M200"/>
  <c r="M199"/>
  <c r="O198"/>
  <c r="M198"/>
  <c r="O197"/>
  <c r="M197"/>
  <c r="O196"/>
  <c r="M196"/>
  <c r="O195"/>
  <c r="M194"/>
  <c r="O193"/>
  <c r="M193"/>
  <c r="O192"/>
  <c r="M192"/>
  <c r="O191"/>
  <c r="M191"/>
  <c r="M190"/>
  <c r="M189"/>
  <c r="O188"/>
  <c r="M188"/>
  <c r="O187"/>
  <c r="M187"/>
  <c r="O186"/>
  <c r="M185"/>
  <c r="M184"/>
  <c r="M183"/>
  <c r="M182"/>
  <c r="M181"/>
  <c r="O180"/>
  <c r="M180"/>
  <c r="O179"/>
  <c r="M178"/>
  <c r="O177"/>
  <c r="M177"/>
  <c r="M176"/>
  <c r="M175"/>
  <c r="M174"/>
  <c r="O173"/>
  <c r="M173"/>
  <c r="O172"/>
  <c r="M171"/>
  <c r="M170"/>
  <c r="O169"/>
  <c r="M169"/>
  <c r="M168"/>
  <c r="O167"/>
  <c r="M167"/>
  <c r="O166"/>
  <c r="M166"/>
  <c r="M165"/>
  <c r="M164"/>
  <c r="M163"/>
  <c r="M162"/>
  <c r="M161"/>
  <c r="O160"/>
  <c r="M160"/>
  <c r="O159"/>
  <c r="O158"/>
  <c r="M158"/>
  <c r="O157"/>
  <c r="M157"/>
  <c r="O156"/>
  <c r="M156"/>
  <c r="O155"/>
  <c r="M155"/>
  <c r="O154"/>
  <c r="M154"/>
  <c r="M153"/>
  <c r="O152"/>
  <c r="M152"/>
  <c r="O151"/>
  <c r="M151"/>
  <c r="O150"/>
  <c r="M150"/>
  <c r="O149"/>
  <c r="O148"/>
  <c r="M148"/>
  <c r="O147"/>
  <c r="M147"/>
  <c r="M146"/>
  <c r="M145"/>
  <c r="M144"/>
  <c r="M143"/>
  <c r="M142"/>
  <c r="M141"/>
  <c r="M140"/>
  <c r="M139"/>
  <c r="O138"/>
  <c r="M138"/>
  <c r="O137"/>
  <c r="O136"/>
  <c r="M136"/>
  <c r="O135"/>
  <c r="M135"/>
  <c r="O134"/>
  <c r="M134"/>
  <c r="O133"/>
  <c r="M133"/>
  <c r="O132"/>
  <c r="M132"/>
  <c r="O131"/>
  <c r="M131"/>
  <c r="M130"/>
  <c r="O129"/>
  <c r="M129"/>
  <c r="O128"/>
  <c r="M128"/>
  <c r="O127"/>
  <c r="M127"/>
  <c r="O126"/>
  <c r="O125"/>
  <c r="M125"/>
  <c r="M124"/>
  <c r="M123"/>
  <c r="O122"/>
  <c r="M122"/>
  <c r="M121"/>
  <c r="O120"/>
  <c r="M120"/>
  <c r="O119"/>
  <c r="M119"/>
  <c r="O118"/>
  <c r="M118"/>
  <c r="O117"/>
  <c r="O116"/>
  <c r="M116"/>
  <c r="M115"/>
  <c r="O114"/>
  <c r="M114"/>
  <c r="O113"/>
  <c r="M113"/>
  <c r="O112"/>
  <c r="M112"/>
  <c r="O111"/>
  <c r="M111"/>
  <c r="O110"/>
  <c r="M110"/>
  <c r="O109"/>
  <c r="M109"/>
  <c r="O108"/>
  <c r="M108"/>
  <c r="M107"/>
  <c r="O106"/>
  <c r="M106"/>
  <c r="O105"/>
  <c r="M105"/>
  <c r="O104"/>
  <c r="M104"/>
  <c r="O103"/>
  <c r="M103"/>
  <c r="O102"/>
  <c r="M101"/>
  <c r="M100"/>
  <c r="M99"/>
  <c r="M98"/>
  <c r="M97"/>
  <c r="M96"/>
  <c r="M95"/>
  <c r="M94"/>
  <c r="O93"/>
  <c r="M93"/>
  <c r="O92"/>
  <c r="M91"/>
  <c r="M90"/>
  <c r="O89"/>
  <c r="M89"/>
  <c r="O88"/>
  <c r="M88"/>
  <c r="M87"/>
  <c r="M86"/>
  <c r="O85"/>
  <c r="M85"/>
  <c r="O84"/>
  <c r="M84"/>
  <c r="O83"/>
  <c r="M82"/>
  <c r="O81"/>
  <c r="M81"/>
  <c r="M80"/>
  <c r="O79"/>
  <c r="M79"/>
  <c r="O78"/>
  <c r="M78"/>
  <c r="O77"/>
  <c r="M77"/>
  <c r="O76"/>
  <c r="M76"/>
  <c r="O75"/>
  <c r="M75"/>
  <c r="O74"/>
  <c r="M74"/>
  <c r="O73"/>
  <c r="M73"/>
  <c r="O72"/>
  <c r="M72"/>
  <c r="O71"/>
  <c r="M70"/>
  <c r="O69"/>
  <c r="M69"/>
  <c r="O68"/>
  <c r="M68"/>
  <c r="O67"/>
  <c r="M67"/>
  <c r="O66"/>
  <c r="M66"/>
  <c r="O65"/>
  <c r="M65"/>
  <c r="O64"/>
  <c r="M64"/>
  <c r="O63"/>
  <c r="M63"/>
  <c r="O62"/>
  <c r="M62"/>
  <c r="O61"/>
  <c r="M61"/>
  <c r="O60"/>
  <c r="O59"/>
  <c r="M59"/>
  <c r="O58"/>
  <c r="M58"/>
  <c r="O57"/>
  <c r="M57"/>
  <c r="O56"/>
  <c r="M56"/>
  <c r="O55"/>
  <c r="M55"/>
  <c r="O54"/>
  <c r="M54"/>
  <c r="O53"/>
  <c r="M53"/>
  <c r="O52"/>
  <c r="M52"/>
  <c r="O51"/>
  <c r="M51"/>
  <c r="O50"/>
  <c r="M50"/>
  <c r="O49"/>
  <c r="O48"/>
  <c r="M48"/>
  <c r="O47"/>
  <c r="M47"/>
  <c r="O46"/>
  <c r="M46"/>
  <c r="O45"/>
  <c r="M45"/>
  <c r="O44"/>
  <c r="M44"/>
  <c r="O43"/>
  <c r="M43"/>
  <c r="O42"/>
  <c r="M42"/>
  <c r="O41"/>
  <c r="M41"/>
  <c r="O40"/>
  <c r="M40"/>
  <c r="O39"/>
  <c r="M39"/>
  <c r="O38"/>
  <c r="M38"/>
  <c r="O37"/>
  <c r="M37"/>
  <c r="O36"/>
  <c r="M36"/>
  <c r="O35"/>
  <c r="M35"/>
  <c r="O34"/>
  <c r="M34"/>
  <c r="O33"/>
  <c r="M33"/>
  <c r="O32"/>
  <c r="M32"/>
  <c r="O31"/>
  <c r="M31"/>
  <c r="O30"/>
  <c r="M30"/>
  <c r="O29"/>
  <c r="M29"/>
  <c r="O28"/>
  <c r="M28"/>
  <c r="O27"/>
  <c r="M27"/>
  <c r="O26"/>
  <c r="M26"/>
  <c r="O25"/>
  <c r="M25"/>
  <c r="O24"/>
  <c r="M24"/>
  <c r="O23"/>
  <c r="M23"/>
  <c r="O22"/>
  <c r="M22"/>
  <c r="O21"/>
  <c r="M21"/>
  <c r="O20"/>
  <c r="M20"/>
  <c r="O19"/>
  <c r="M19"/>
  <c r="O18"/>
  <c r="M18"/>
  <c r="O17"/>
  <c r="M17"/>
  <c r="O16"/>
  <c r="M16"/>
  <c r="O15"/>
  <c r="M15"/>
  <c r="O14"/>
  <c r="M14"/>
  <c r="O13"/>
  <c r="M13"/>
  <c r="O12"/>
  <c r="M12"/>
  <c r="O11"/>
  <c r="M11"/>
  <c r="O10"/>
  <c r="M10"/>
  <c r="O9"/>
  <c r="M9"/>
  <c r="O8"/>
  <c r="M8"/>
  <c r="O7"/>
  <c r="M7"/>
  <c r="O6"/>
  <c r="M6"/>
  <c r="O5"/>
  <c r="M5"/>
  <c r="O4"/>
  <c r="M4"/>
  <c r="N1384"/>
  <c r="N1385" s="1"/>
  <c r="F1376"/>
  <c r="F1387" s="1"/>
  <c r="N31" i="4"/>
  <c r="N29"/>
  <c r="F31"/>
  <c r="F41" s="1"/>
  <c r="L31"/>
  <c r="M37"/>
  <c r="M36"/>
  <c r="C75" i="2"/>
  <c r="C81" s="1"/>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4"/>
  <c r="G1381" i="1"/>
  <c r="M1383"/>
  <c r="M1382"/>
  <c r="B1387"/>
  <c r="M35" i="4"/>
  <c r="O5"/>
  <c r="O6"/>
  <c r="O7"/>
  <c r="O8"/>
  <c r="O9"/>
  <c r="O10"/>
  <c r="O11"/>
  <c r="O12"/>
  <c r="O13"/>
  <c r="O14"/>
  <c r="O15"/>
  <c r="O16"/>
  <c r="O17"/>
  <c r="O18"/>
  <c r="O19"/>
  <c r="O20"/>
  <c r="O21"/>
  <c r="O22"/>
  <c r="O23"/>
  <c r="O24"/>
  <c r="O25"/>
  <c r="O26"/>
  <c r="O4"/>
  <c r="M5"/>
  <c r="M6"/>
  <c r="M7"/>
  <c r="M8"/>
  <c r="M9"/>
  <c r="M10"/>
  <c r="M11"/>
  <c r="M12"/>
  <c r="M13"/>
  <c r="M14"/>
  <c r="M15"/>
  <c r="M16"/>
  <c r="M17"/>
  <c r="M18"/>
  <c r="M19"/>
  <c r="M20"/>
  <c r="M21"/>
  <c r="M22"/>
  <c r="M23"/>
  <c r="M24"/>
  <c r="M25"/>
  <c r="M26"/>
  <c r="M4"/>
  <c r="K29"/>
  <c r="L29"/>
  <c r="J29"/>
  <c r="N53" i="2"/>
  <c r="E45"/>
  <c r="N52"/>
  <c r="G79"/>
  <c r="G78"/>
  <c r="G77"/>
  <c r="G76"/>
  <c r="N78"/>
  <c r="N61"/>
  <c r="N62"/>
  <c r="E1378" i="1"/>
  <c r="M1378"/>
  <c r="F81" i="2" l="1"/>
  <c r="N41" i="4"/>
  <c r="N1376" i="1"/>
  <c r="N1387" s="1"/>
  <c r="O29" i="4"/>
  <c r="L41"/>
  <c r="B15" i="92"/>
  <c r="K31" i="4"/>
  <c r="J31"/>
  <c r="J41" s="1"/>
  <c r="C29"/>
  <c r="B29"/>
  <c r="B31"/>
  <c r="K1376" i="1"/>
  <c r="K1387" s="1"/>
  <c r="J75" i="2"/>
  <c r="K75"/>
  <c r="K81" s="1"/>
  <c r="D75"/>
  <c r="C31" i="4"/>
  <c r="C1376" i="1"/>
  <c r="C1387" s="1"/>
  <c r="L1376"/>
  <c r="L1387" s="1"/>
  <c r="D1376"/>
  <c r="D1387" s="1"/>
  <c r="E6" i="54"/>
  <c r="E7"/>
  <c r="E8"/>
  <c r="E9"/>
  <c r="E10"/>
  <c r="E11"/>
  <c r="E12"/>
  <c r="E13"/>
  <c r="E14"/>
  <c r="E5"/>
  <c r="C15"/>
  <c r="D15" i="53"/>
  <c r="D15" i="54"/>
  <c r="E15" l="1"/>
  <c r="J81" i="2"/>
  <c r="N75"/>
  <c r="L75"/>
  <c r="G75"/>
  <c r="E75"/>
  <c r="D81"/>
  <c r="K41" i="4"/>
  <c r="C41"/>
  <c r="B41"/>
  <c r="G39" i="2" l="1"/>
  <c r="G10"/>
  <c r="G1376" i="1"/>
  <c r="D31" i="4"/>
  <c r="G4"/>
  <c r="N10" i="2"/>
  <c r="N21"/>
  <c r="N25"/>
  <c r="N33"/>
  <c r="N35"/>
  <c r="N39"/>
  <c r="N51"/>
  <c r="N55"/>
  <c r="N56"/>
  <c r="N58"/>
  <c r="N59"/>
  <c r="N60"/>
  <c r="N65"/>
  <c r="N67"/>
  <c r="N68"/>
  <c r="N69"/>
  <c r="N70"/>
  <c r="N76"/>
  <c r="N79"/>
  <c r="E1375" i="1"/>
  <c r="M1376"/>
  <c r="E4" i="4"/>
  <c r="E5"/>
  <c r="G5"/>
  <c r="E6"/>
  <c r="G6"/>
  <c r="E7"/>
  <c r="G7"/>
  <c r="E8"/>
  <c r="G8"/>
  <c r="E9"/>
  <c r="G9"/>
  <c r="E10"/>
  <c r="G10"/>
  <c r="E11"/>
  <c r="G11"/>
  <c r="E12"/>
  <c r="G12"/>
  <c r="E13"/>
  <c r="G13"/>
  <c r="E14"/>
  <c r="G14"/>
  <c r="E15"/>
  <c r="G15"/>
  <c r="E16"/>
  <c r="G16"/>
  <c r="E17"/>
  <c r="G17"/>
  <c r="E18"/>
  <c r="G18"/>
  <c r="E19"/>
  <c r="G19"/>
  <c r="G20"/>
  <c r="E21"/>
  <c r="G21"/>
  <c r="E22"/>
  <c r="G22"/>
  <c r="E29"/>
  <c r="G29"/>
  <c r="O31"/>
  <c r="M31"/>
  <c r="E32"/>
  <c r="G32"/>
  <c r="M32"/>
  <c r="O32"/>
  <c r="E33"/>
  <c r="G33"/>
  <c r="M33"/>
  <c r="O33"/>
  <c r="M34"/>
  <c r="O34"/>
  <c r="E35"/>
  <c r="G35"/>
  <c r="O35"/>
  <c r="E36"/>
  <c r="G36"/>
  <c r="E37"/>
  <c r="G37"/>
  <c r="O38"/>
  <c r="M41"/>
  <c r="L76" i="2"/>
  <c r="L79"/>
  <c r="L78"/>
  <c r="M1380" i="1"/>
  <c r="M1379"/>
  <c r="M1377"/>
  <c r="E1383"/>
  <c r="E1382"/>
  <c r="E1381"/>
  <c r="E1377"/>
  <c r="E76" i="2"/>
  <c r="G12"/>
  <c r="G14"/>
  <c r="G16"/>
  <c r="G17"/>
  <c r="G21"/>
  <c r="G22"/>
  <c r="G23"/>
  <c r="G24"/>
  <c r="G26"/>
  <c r="G27"/>
  <c r="G34"/>
  <c r="G36"/>
  <c r="G37"/>
  <c r="G38"/>
  <c r="G40"/>
  <c r="G41"/>
  <c r="O1385" i="1"/>
  <c r="O1384"/>
  <c r="O1382"/>
  <c r="O1380"/>
  <c r="O1379"/>
  <c r="O1378"/>
  <c r="O1377"/>
  <c r="G1383"/>
  <c r="G1382"/>
  <c r="G1379"/>
  <c r="G1378"/>
  <c r="G1377"/>
  <c r="G5"/>
  <c r="G6"/>
  <c r="G7"/>
  <c r="G8"/>
  <c r="G10"/>
  <c r="G11"/>
  <c r="G12"/>
  <c r="G14"/>
  <c r="G15"/>
  <c r="G16"/>
  <c r="G18"/>
  <c r="G19"/>
  <c r="G20"/>
  <c r="G22"/>
  <c r="G23"/>
  <c r="E6"/>
  <c r="E7"/>
  <c r="E8"/>
  <c r="E11"/>
  <c r="E12"/>
  <c r="E14"/>
  <c r="E15"/>
  <c r="E16"/>
  <c r="E18"/>
  <c r="E19"/>
  <c r="E20"/>
  <c r="E23"/>
  <c r="E5"/>
  <c r="E44" i="2"/>
  <c r="E15"/>
  <c r="E25"/>
  <c r="E24"/>
  <c r="E23"/>
  <c r="E26"/>
  <c r="E27"/>
  <c r="E38"/>
  <c r="E37"/>
  <c r="E34"/>
  <c r="E39"/>
  <c r="E17" i="1"/>
  <c r="G15" i="2"/>
  <c r="E4" i="1"/>
  <c r="O41" i="4" l="1"/>
  <c r="O1376" i="1"/>
  <c r="G17"/>
  <c r="D41" i="4"/>
  <c r="G4" i="1"/>
  <c r="E31" i="4"/>
  <c r="E1376" i="1"/>
  <c r="G31" i="4"/>
  <c r="E1379" i="1"/>
  <c r="E41" i="4" l="1"/>
  <c r="G74" i="2"/>
  <c r="O1387" i="1"/>
  <c r="G41" i="4"/>
  <c r="N74" i="2"/>
  <c r="G1375" i="1"/>
  <c r="E1387"/>
  <c r="G1387"/>
  <c r="M1387"/>
  <c r="G81" i="2" l="1"/>
  <c r="N81"/>
  <c r="E74"/>
  <c r="L81" l="1"/>
  <c r="L74"/>
  <c r="E81"/>
  <c r="I81" l="1"/>
</calcChain>
</file>

<file path=xl/comments1.xml><?xml version="1.0" encoding="utf-8"?>
<comments xmlns="http://schemas.openxmlformats.org/spreadsheetml/2006/main">
  <authors>
    <author>刘宝平</author>
  </authors>
  <commentList>
    <comment ref="B29" authorId="0">
      <text>
        <r>
          <rPr>
            <b/>
            <sz val="9"/>
            <color indexed="81"/>
            <rFont val="宋体"/>
            <family val="3"/>
            <charset val="134"/>
          </rPr>
          <t>刘宝平</t>
        </r>
        <r>
          <rPr>
            <b/>
            <sz val="9"/>
            <color indexed="81"/>
            <rFont val="Tahoma"/>
            <family val="2"/>
          </rPr>
          <t>:</t>
        </r>
        <r>
          <rPr>
            <sz val="9"/>
            <color indexed="81"/>
            <rFont val="Tahoma"/>
            <family val="2"/>
          </rPr>
          <t xml:space="preserve">
</t>
        </r>
        <r>
          <rPr>
            <sz val="9"/>
            <color indexed="81"/>
            <rFont val="宋体"/>
            <family val="3"/>
            <charset val="134"/>
          </rPr>
          <t>国库处决算表</t>
        </r>
      </text>
    </comment>
    <comment ref="C29" authorId="0">
      <text>
        <r>
          <rPr>
            <b/>
            <sz val="9"/>
            <color indexed="81"/>
            <rFont val="宋体"/>
            <family val="3"/>
            <charset val="134"/>
          </rPr>
          <t>刘宝平</t>
        </r>
        <r>
          <rPr>
            <b/>
            <sz val="9"/>
            <color indexed="81"/>
            <rFont val="Tahoma"/>
            <family val="2"/>
          </rPr>
          <t>:</t>
        </r>
        <r>
          <rPr>
            <sz val="9"/>
            <color indexed="81"/>
            <rFont val="Tahoma"/>
            <family val="2"/>
          </rPr>
          <t xml:space="preserve">
</t>
        </r>
        <r>
          <rPr>
            <sz val="9"/>
            <color indexed="81"/>
            <rFont val="宋体"/>
            <family val="3"/>
            <charset val="134"/>
          </rPr>
          <t>国库处决算表</t>
        </r>
      </text>
    </comment>
    <comment ref="D29" authorId="0">
      <text>
        <r>
          <rPr>
            <b/>
            <sz val="9"/>
            <color indexed="81"/>
            <rFont val="宋体"/>
            <family val="3"/>
            <charset val="134"/>
          </rPr>
          <t>刘宝平</t>
        </r>
        <r>
          <rPr>
            <b/>
            <sz val="9"/>
            <color indexed="81"/>
            <rFont val="Tahoma"/>
            <family val="2"/>
          </rPr>
          <t>:</t>
        </r>
        <r>
          <rPr>
            <sz val="9"/>
            <color indexed="81"/>
            <rFont val="Tahoma"/>
            <family val="2"/>
          </rPr>
          <t xml:space="preserve">
</t>
        </r>
        <r>
          <rPr>
            <sz val="9"/>
            <color indexed="81"/>
            <rFont val="宋体"/>
            <family val="3"/>
            <charset val="134"/>
          </rPr>
          <t>取自国库处决算表</t>
        </r>
      </text>
    </comment>
    <comment ref="F29" authorId="0">
      <text>
        <r>
          <rPr>
            <b/>
            <sz val="9"/>
            <color indexed="81"/>
            <rFont val="宋体"/>
            <family val="3"/>
            <charset val="134"/>
          </rPr>
          <t>刘宝平</t>
        </r>
        <r>
          <rPr>
            <b/>
            <sz val="9"/>
            <color indexed="81"/>
            <rFont val="Tahoma"/>
            <family val="2"/>
          </rPr>
          <t>:</t>
        </r>
        <r>
          <rPr>
            <sz val="9"/>
            <color indexed="81"/>
            <rFont val="Tahoma"/>
            <family val="2"/>
          </rPr>
          <t xml:space="preserve">
</t>
        </r>
        <r>
          <rPr>
            <sz val="9"/>
            <color indexed="81"/>
            <rFont val="宋体"/>
            <family val="3"/>
            <charset val="134"/>
          </rPr>
          <t>取自国库处决算表</t>
        </r>
      </text>
    </comment>
    <comment ref="J29" authorId="0">
      <text>
        <r>
          <rPr>
            <b/>
            <sz val="9"/>
            <color indexed="81"/>
            <rFont val="宋体"/>
            <family val="3"/>
            <charset val="134"/>
          </rPr>
          <t>刘宝平</t>
        </r>
        <r>
          <rPr>
            <b/>
            <sz val="9"/>
            <color indexed="81"/>
            <rFont val="Tahoma"/>
            <family val="2"/>
          </rPr>
          <t>:</t>
        </r>
        <r>
          <rPr>
            <sz val="9"/>
            <color indexed="81"/>
            <rFont val="Tahoma"/>
            <family val="2"/>
          </rPr>
          <t xml:space="preserve">
</t>
        </r>
        <r>
          <rPr>
            <sz val="9"/>
            <color indexed="81"/>
            <rFont val="宋体"/>
            <family val="3"/>
            <charset val="134"/>
          </rPr>
          <t xml:space="preserve">决算表
</t>
        </r>
      </text>
    </comment>
    <comment ref="K29" authorId="0">
      <text>
        <r>
          <rPr>
            <b/>
            <sz val="9"/>
            <color indexed="81"/>
            <rFont val="宋体"/>
            <family val="3"/>
            <charset val="134"/>
          </rPr>
          <t>刘宝平</t>
        </r>
        <r>
          <rPr>
            <b/>
            <sz val="9"/>
            <color indexed="81"/>
            <rFont val="Tahoma"/>
            <family val="2"/>
          </rPr>
          <t>:</t>
        </r>
        <r>
          <rPr>
            <sz val="9"/>
            <color indexed="81"/>
            <rFont val="Tahoma"/>
            <family val="2"/>
          </rPr>
          <t xml:space="preserve">
</t>
        </r>
        <r>
          <rPr>
            <sz val="9"/>
            <color indexed="81"/>
            <rFont val="宋体"/>
            <family val="3"/>
            <charset val="134"/>
          </rPr>
          <t>取自国库处的</t>
        </r>
        <r>
          <rPr>
            <sz val="9"/>
            <color indexed="81"/>
            <rFont val="Tahoma"/>
            <family val="2"/>
          </rPr>
          <t>2015</t>
        </r>
        <r>
          <rPr>
            <sz val="9"/>
            <color indexed="81"/>
            <rFont val="宋体"/>
            <family val="3"/>
            <charset val="134"/>
          </rPr>
          <t>年决算表</t>
        </r>
      </text>
    </comment>
    <comment ref="L29" authorId="0">
      <text>
        <r>
          <rPr>
            <b/>
            <sz val="9"/>
            <color indexed="81"/>
            <rFont val="宋体"/>
            <family val="3"/>
            <charset val="134"/>
          </rPr>
          <t>刘宝平</t>
        </r>
        <r>
          <rPr>
            <b/>
            <sz val="9"/>
            <color indexed="81"/>
            <rFont val="Tahoma"/>
            <family val="2"/>
          </rPr>
          <t>:</t>
        </r>
        <r>
          <rPr>
            <sz val="9"/>
            <color indexed="81"/>
            <rFont val="Tahoma"/>
            <family val="2"/>
          </rPr>
          <t xml:space="preserve">
</t>
        </r>
        <r>
          <rPr>
            <sz val="9"/>
            <color indexed="81"/>
            <rFont val="宋体"/>
            <family val="3"/>
            <charset val="134"/>
          </rPr>
          <t>取自国库处决算表</t>
        </r>
      </text>
    </comment>
    <comment ref="N29" authorId="0">
      <text>
        <r>
          <rPr>
            <b/>
            <sz val="9"/>
            <color indexed="81"/>
            <rFont val="宋体"/>
            <family val="3"/>
            <charset val="134"/>
          </rPr>
          <t>刘宝平</t>
        </r>
        <r>
          <rPr>
            <b/>
            <sz val="9"/>
            <color indexed="81"/>
            <rFont val="Tahoma"/>
            <family val="2"/>
          </rPr>
          <t>:</t>
        </r>
        <r>
          <rPr>
            <sz val="9"/>
            <color indexed="81"/>
            <rFont val="Tahoma"/>
            <family val="2"/>
          </rPr>
          <t xml:space="preserve">
</t>
        </r>
        <r>
          <rPr>
            <sz val="9"/>
            <color indexed="81"/>
            <rFont val="宋体"/>
            <family val="3"/>
            <charset val="134"/>
          </rPr>
          <t>取自国库处决算表</t>
        </r>
      </text>
    </comment>
    <comment ref="D41" authorId="0">
      <text>
        <r>
          <rPr>
            <b/>
            <sz val="9"/>
            <color indexed="81"/>
            <rFont val="宋体"/>
            <family val="3"/>
            <charset val="134"/>
          </rPr>
          <t>刘宝平</t>
        </r>
        <r>
          <rPr>
            <b/>
            <sz val="9"/>
            <color indexed="81"/>
            <rFont val="Tahoma"/>
            <family val="2"/>
          </rPr>
          <t>:</t>
        </r>
        <r>
          <rPr>
            <sz val="9"/>
            <color indexed="81"/>
            <rFont val="Tahoma"/>
            <family val="2"/>
          </rPr>
          <t xml:space="preserve">
</t>
        </r>
        <r>
          <rPr>
            <sz val="9"/>
            <color indexed="81"/>
            <rFont val="宋体"/>
            <family val="3"/>
            <charset val="134"/>
          </rPr>
          <t>取自国库处</t>
        </r>
        <r>
          <rPr>
            <sz val="9"/>
            <color indexed="81"/>
            <rFont val="Tahoma"/>
            <family val="2"/>
          </rPr>
          <t>2015</t>
        </r>
        <r>
          <rPr>
            <sz val="9"/>
            <color indexed="81"/>
            <rFont val="宋体"/>
            <family val="3"/>
            <charset val="134"/>
          </rPr>
          <t>年决算表</t>
        </r>
      </text>
    </comment>
    <comment ref="F41" authorId="0">
      <text>
        <r>
          <rPr>
            <b/>
            <sz val="9"/>
            <color indexed="81"/>
            <rFont val="宋体"/>
            <family val="3"/>
            <charset val="134"/>
          </rPr>
          <t>刘宝平</t>
        </r>
        <r>
          <rPr>
            <b/>
            <sz val="9"/>
            <color indexed="81"/>
            <rFont val="Tahoma"/>
            <family val="2"/>
          </rPr>
          <t>:</t>
        </r>
        <r>
          <rPr>
            <sz val="9"/>
            <color indexed="81"/>
            <rFont val="Tahoma"/>
            <family val="2"/>
          </rPr>
          <t xml:space="preserve">
</t>
        </r>
        <r>
          <rPr>
            <sz val="9"/>
            <color indexed="81"/>
            <rFont val="宋体"/>
            <family val="3"/>
            <charset val="134"/>
          </rPr>
          <t>取自国库处</t>
        </r>
        <r>
          <rPr>
            <sz val="9"/>
            <color indexed="81"/>
            <rFont val="Tahoma"/>
            <family val="2"/>
          </rPr>
          <t>2015</t>
        </r>
        <r>
          <rPr>
            <sz val="9"/>
            <color indexed="81"/>
            <rFont val="宋体"/>
            <family val="3"/>
            <charset val="134"/>
          </rPr>
          <t>年决算表</t>
        </r>
      </text>
    </comment>
    <comment ref="L41" authorId="0">
      <text>
        <r>
          <rPr>
            <b/>
            <sz val="9"/>
            <color indexed="81"/>
            <rFont val="宋体"/>
            <family val="3"/>
            <charset val="134"/>
          </rPr>
          <t>刘宝平</t>
        </r>
        <r>
          <rPr>
            <b/>
            <sz val="9"/>
            <color indexed="81"/>
            <rFont val="Tahoma"/>
            <family val="2"/>
          </rPr>
          <t>:</t>
        </r>
        <r>
          <rPr>
            <sz val="9"/>
            <color indexed="81"/>
            <rFont val="Tahoma"/>
            <family val="2"/>
          </rPr>
          <t xml:space="preserve">
2015</t>
        </r>
        <r>
          <rPr>
            <sz val="9"/>
            <color indexed="81"/>
            <rFont val="宋体"/>
            <family val="3"/>
            <charset val="134"/>
          </rPr>
          <t>年决算表</t>
        </r>
      </text>
    </comment>
    <comment ref="N41" authorId="0">
      <text>
        <r>
          <rPr>
            <b/>
            <sz val="9"/>
            <color indexed="81"/>
            <rFont val="宋体"/>
            <family val="3"/>
            <charset val="134"/>
          </rPr>
          <t>刘宝平</t>
        </r>
        <r>
          <rPr>
            <b/>
            <sz val="9"/>
            <color indexed="81"/>
            <rFont val="Tahoma"/>
            <family val="2"/>
          </rPr>
          <t>:</t>
        </r>
        <r>
          <rPr>
            <sz val="9"/>
            <color indexed="81"/>
            <rFont val="Tahoma"/>
            <family val="2"/>
          </rPr>
          <t xml:space="preserve">
2015</t>
        </r>
        <r>
          <rPr>
            <sz val="9"/>
            <color indexed="81"/>
            <rFont val="宋体"/>
            <family val="3"/>
            <charset val="134"/>
          </rPr>
          <t>年决算表</t>
        </r>
      </text>
    </comment>
  </commentList>
</comments>
</file>

<file path=xl/comments2.xml><?xml version="1.0" encoding="utf-8"?>
<comments xmlns="http://schemas.openxmlformats.org/spreadsheetml/2006/main">
  <authors>
    <author>Elvin</author>
  </authors>
  <commentList>
    <comment ref="B1375" authorId="0">
      <text>
        <r>
          <rPr>
            <b/>
            <sz val="9"/>
            <color indexed="81"/>
            <rFont val="宋体"/>
            <family val="3"/>
            <charset val="134"/>
          </rPr>
          <t>Elvin:</t>
        </r>
        <r>
          <rPr>
            <sz val="9"/>
            <color indexed="81"/>
            <rFont val="宋体"/>
            <family val="3"/>
            <charset val="134"/>
          </rPr>
          <t xml:space="preserve">
取自2016年决算报表的年初预算数</t>
        </r>
      </text>
    </comment>
  </commentList>
</comments>
</file>

<file path=xl/comments3.xml><?xml version="1.0" encoding="utf-8"?>
<comments xmlns="http://schemas.openxmlformats.org/spreadsheetml/2006/main">
  <authors>
    <author>刘宝平</author>
    <author>黄晓凰</author>
  </authors>
  <commentList>
    <comment ref="D74" authorId="0">
      <text>
        <r>
          <rPr>
            <b/>
            <sz val="9"/>
            <color indexed="81"/>
            <rFont val="宋体"/>
            <family val="3"/>
            <charset val="134"/>
          </rPr>
          <t>刘宝平</t>
        </r>
        <r>
          <rPr>
            <b/>
            <sz val="9"/>
            <color indexed="81"/>
            <rFont val="Tahoma"/>
            <family val="2"/>
          </rPr>
          <t>:</t>
        </r>
        <r>
          <rPr>
            <sz val="9"/>
            <color indexed="81"/>
            <rFont val="Tahoma"/>
            <family val="2"/>
          </rPr>
          <t xml:space="preserve">
</t>
        </r>
        <r>
          <rPr>
            <sz val="9"/>
            <color indexed="81"/>
            <rFont val="宋体"/>
            <family val="3"/>
            <charset val="134"/>
          </rPr>
          <t>国库处决算表</t>
        </r>
      </text>
    </comment>
    <comment ref="F74" authorId="0">
      <text>
        <r>
          <rPr>
            <b/>
            <sz val="9"/>
            <color indexed="81"/>
            <rFont val="宋体"/>
            <family val="3"/>
            <charset val="134"/>
          </rPr>
          <t>刘宝平</t>
        </r>
        <r>
          <rPr>
            <b/>
            <sz val="9"/>
            <color indexed="81"/>
            <rFont val="Tahoma"/>
            <family val="2"/>
          </rPr>
          <t>:</t>
        </r>
        <r>
          <rPr>
            <sz val="9"/>
            <color indexed="81"/>
            <rFont val="Tahoma"/>
            <family val="2"/>
          </rPr>
          <t xml:space="preserve">
</t>
        </r>
        <r>
          <rPr>
            <sz val="9"/>
            <color indexed="81"/>
            <rFont val="宋体"/>
            <family val="3"/>
            <charset val="134"/>
          </rPr>
          <t>国库处决算表</t>
        </r>
      </text>
    </comment>
    <comment ref="J74" authorId="1">
      <text>
        <r>
          <rPr>
            <b/>
            <sz val="9"/>
            <color indexed="81"/>
            <rFont val="宋体"/>
            <family val="3"/>
            <charset val="134"/>
          </rPr>
          <t>调整预算数据来源于</t>
        </r>
        <r>
          <rPr>
            <b/>
            <sz val="9"/>
            <color indexed="81"/>
            <rFont val="Tahoma"/>
            <family val="2"/>
          </rPr>
          <t>2016</t>
        </r>
        <r>
          <rPr>
            <b/>
            <sz val="9"/>
            <color indexed="81"/>
            <rFont val="宋体"/>
            <family val="3"/>
            <charset val="134"/>
          </rPr>
          <t>年预算调整方案附表（崔璐报）</t>
        </r>
        <r>
          <rPr>
            <sz val="9"/>
            <color indexed="81"/>
            <rFont val="Tahoma"/>
            <family val="2"/>
          </rPr>
          <t xml:space="preserve">
</t>
        </r>
      </text>
    </comment>
    <comment ref="D75" authorId="0">
      <text>
        <r>
          <rPr>
            <b/>
            <sz val="9"/>
            <color indexed="81"/>
            <rFont val="宋体"/>
            <family val="3"/>
            <charset val="134"/>
          </rPr>
          <t>刘宝平</t>
        </r>
        <r>
          <rPr>
            <b/>
            <sz val="9"/>
            <color indexed="81"/>
            <rFont val="Tahoma"/>
            <family val="2"/>
          </rPr>
          <t>:</t>
        </r>
        <r>
          <rPr>
            <sz val="9"/>
            <color indexed="81"/>
            <rFont val="Tahoma"/>
            <family val="2"/>
          </rPr>
          <t xml:space="preserve">
</t>
        </r>
        <r>
          <rPr>
            <sz val="9"/>
            <color indexed="81"/>
            <rFont val="宋体"/>
            <family val="3"/>
            <charset val="134"/>
          </rPr>
          <t>取自春平的体制结算表</t>
        </r>
      </text>
    </comment>
    <comment ref="F75" authorId="0">
      <text>
        <r>
          <rPr>
            <b/>
            <sz val="9"/>
            <color indexed="81"/>
            <rFont val="宋体"/>
            <family val="3"/>
            <charset val="134"/>
          </rPr>
          <t>刘宝平</t>
        </r>
        <r>
          <rPr>
            <b/>
            <sz val="9"/>
            <color indexed="81"/>
            <rFont val="Tahoma"/>
            <family val="2"/>
          </rPr>
          <t>:</t>
        </r>
        <r>
          <rPr>
            <sz val="9"/>
            <color indexed="81"/>
            <rFont val="Tahoma"/>
            <family val="2"/>
          </rPr>
          <t xml:space="preserve">
</t>
        </r>
        <r>
          <rPr>
            <sz val="9"/>
            <color indexed="81"/>
            <rFont val="宋体"/>
            <family val="3"/>
            <charset val="134"/>
          </rPr>
          <t>取自春平的体制结算表</t>
        </r>
      </text>
    </comment>
  </commentList>
</comments>
</file>

<file path=xl/comments4.xml><?xml version="1.0" encoding="utf-8"?>
<comments xmlns="http://schemas.openxmlformats.org/spreadsheetml/2006/main">
  <authors>
    <author>黄晓凰</author>
  </authors>
  <commentList>
    <comment ref="C15" authorId="0">
      <text>
        <r>
          <rPr>
            <b/>
            <sz val="9"/>
            <color indexed="81"/>
            <rFont val="宋体"/>
            <family val="3"/>
            <charset val="134"/>
          </rPr>
          <t>黄晓凰</t>
        </r>
        <r>
          <rPr>
            <b/>
            <sz val="9"/>
            <color indexed="81"/>
            <rFont val="Tahoma"/>
            <family val="2"/>
          </rPr>
          <t>:</t>
        </r>
        <r>
          <rPr>
            <b/>
            <sz val="9"/>
            <color indexed="81"/>
            <rFont val="宋体"/>
            <family val="3"/>
            <charset val="134"/>
          </rPr>
          <t>国土出让收入支出计划年初对区补助</t>
        </r>
        <r>
          <rPr>
            <sz val="9"/>
            <color indexed="81"/>
            <rFont val="Tahoma"/>
            <family val="2"/>
          </rPr>
          <t xml:space="preserve">
</t>
        </r>
      </text>
    </comment>
  </commentList>
</comments>
</file>

<file path=xl/comments5.xml><?xml version="1.0" encoding="utf-8"?>
<comments xmlns="http://schemas.openxmlformats.org/spreadsheetml/2006/main">
  <authors>
    <author>刘宝平</author>
  </authors>
  <commentList>
    <comment ref="C4" authorId="0">
      <text>
        <r>
          <rPr>
            <b/>
            <sz val="9"/>
            <color indexed="81"/>
            <rFont val="宋体"/>
            <family val="3"/>
            <charset val="134"/>
          </rPr>
          <t>刘宝平</t>
        </r>
        <r>
          <rPr>
            <b/>
            <sz val="9"/>
            <color indexed="81"/>
            <rFont val="Tahoma"/>
            <family val="2"/>
          </rPr>
          <t>:</t>
        </r>
        <r>
          <rPr>
            <sz val="9"/>
            <color indexed="81"/>
            <rFont val="Tahoma"/>
            <family val="2"/>
          </rPr>
          <t xml:space="preserve">
2015</t>
        </r>
        <r>
          <rPr>
            <sz val="9"/>
            <color indexed="81"/>
            <rFont val="宋体"/>
            <family val="3"/>
            <charset val="134"/>
          </rPr>
          <t>年国土收支计划</t>
        </r>
      </text>
    </comment>
    <comment ref="D4" authorId="0">
      <text>
        <r>
          <rPr>
            <b/>
            <sz val="9"/>
            <color indexed="81"/>
            <rFont val="宋体"/>
            <family val="3"/>
            <charset val="134"/>
          </rPr>
          <t>刘宝平</t>
        </r>
        <r>
          <rPr>
            <b/>
            <sz val="9"/>
            <color indexed="81"/>
            <rFont val="Tahoma"/>
            <family val="2"/>
          </rPr>
          <t>:</t>
        </r>
        <r>
          <rPr>
            <sz val="9"/>
            <color indexed="81"/>
            <rFont val="Tahoma"/>
            <family val="2"/>
          </rPr>
          <t xml:space="preserve">
</t>
        </r>
        <r>
          <rPr>
            <sz val="9"/>
            <color indexed="81"/>
            <rFont val="宋体"/>
            <family val="3"/>
            <charset val="134"/>
          </rPr>
          <t>取自宋春平的</t>
        </r>
        <r>
          <rPr>
            <sz val="9"/>
            <color indexed="81"/>
            <rFont val="Tahoma"/>
            <family val="2"/>
          </rPr>
          <t>2015</t>
        </r>
        <r>
          <rPr>
            <sz val="9"/>
            <color indexed="81"/>
            <rFont val="宋体"/>
            <family val="3"/>
            <charset val="134"/>
          </rPr>
          <t>年体制决算表</t>
        </r>
      </text>
    </comment>
  </commentList>
</comments>
</file>

<file path=xl/comments6.xml><?xml version="1.0" encoding="utf-8"?>
<comments xmlns="http://schemas.openxmlformats.org/spreadsheetml/2006/main">
  <authors>
    <author>康跃飞</author>
  </authors>
  <commentList>
    <comment ref="D9" authorId="0">
      <text>
        <r>
          <rPr>
            <b/>
            <sz val="9"/>
            <color indexed="81"/>
            <rFont val="宋体"/>
            <charset val="134"/>
          </rPr>
          <t>康跃飞:</t>
        </r>
        <r>
          <rPr>
            <sz val="9"/>
            <color indexed="81"/>
            <rFont val="宋体"/>
            <charset val="134"/>
          </rPr>
          <t xml:space="preserve">
另加收入户存款</t>
        </r>
      </text>
    </comment>
    <comment ref="E9" authorId="0">
      <text>
        <r>
          <rPr>
            <b/>
            <sz val="9"/>
            <color indexed="81"/>
            <rFont val="宋体"/>
            <charset val="134"/>
          </rPr>
          <t>康跃飞:</t>
        </r>
        <r>
          <rPr>
            <sz val="9"/>
            <color indexed="81"/>
            <rFont val="宋体"/>
            <charset val="134"/>
          </rPr>
          <t xml:space="preserve">
另加收入户存款</t>
        </r>
      </text>
    </comment>
    <comment ref="F9" authorId="0">
      <text>
        <r>
          <rPr>
            <b/>
            <sz val="9"/>
            <color indexed="81"/>
            <rFont val="宋体"/>
            <charset val="134"/>
          </rPr>
          <t>康跃飞:</t>
        </r>
        <r>
          <rPr>
            <sz val="9"/>
            <color indexed="81"/>
            <rFont val="宋体"/>
            <charset val="134"/>
          </rPr>
          <t xml:space="preserve">
另加收入户存款</t>
        </r>
      </text>
    </comment>
    <comment ref="G9" authorId="0">
      <text>
        <r>
          <rPr>
            <b/>
            <sz val="9"/>
            <color indexed="81"/>
            <rFont val="宋体"/>
            <charset val="134"/>
          </rPr>
          <t>康跃飞:</t>
        </r>
        <r>
          <rPr>
            <sz val="9"/>
            <color indexed="81"/>
            <rFont val="宋体"/>
            <charset val="134"/>
          </rPr>
          <t xml:space="preserve">
另加收入户存款</t>
        </r>
      </text>
    </comment>
    <comment ref="H9" authorId="0">
      <text>
        <r>
          <rPr>
            <b/>
            <sz val="9"/>
            <color indexed="81"/>
            <rFont val="宋体"/>
            <charset val="134"/>
          </rPr>
          <t>康跃飞:</t>
        </r>
        <r>
          <rPr>
            <sz val="9"/>
            <color indexed="81"/>
            <rFont val="宋体"/>
            <charset val="134"/>
          </rPr>
          <t xml:space="preserve">
另加收入户存款</t>
        </r>
      </text>
    </comment>
    <comment ref="I9" authorId="0">
      <text>
        <r>
          <rPr>
            <b/>
            <sz val="9"/>
            <color indexed="81"/>
            <rFont val="宋体"/>
            <charset val="134"/>
          </rPr>
          <t>康跃飞:</t>
        </r>
        <r>
          <rPr>
            <sz val="9"/>
            <color indexed="81"/>
            <rFont val="宋体"/>
            <charset val="134"/>
          </rPr>
          <t xml:space="preserve">
企业+机关</t>
        </r>
      </text>
    </comment>
  </commentList>
</comments>
</file>

<file path=xl/comments7.xml><?xml version="1.0" encoding="utf-8"?>
<comments xmlns="http://schemas.openxmlformats.org/spreadsheetml/2006/main">
  <authors>
    <author>康跃飞</author>
  </authors>
  <commentList>
    <comment ref="D5" authorId="0">
      <text>
        <r>
          <rPr>
            <b/>
            <sz val="9"/>
            <color indexed="81"/>
            <rFont val="宋体"/>
            <charset val="134"/>
          </rPr>
          <t>康跃飞:基本养老金支出+医疗补助金支出+丧葬抚恤补助支出</t>
        </r>
      </text>
    </comment>
  </commentList>
</comments>
</file>

<file path=xl/comments8.xml><?xml version="1.0" encoding="utf-8"?>
<comments xmlns="http://schemas.openxmlformats.org/spreadsheetml/2006/main">
  <authors>
    <author>康跃飞</author>
  </authors>
  <commentList>
    <comment ref="B7" authorId="0">
      <text>
        <r>
          <rPr>
            <b/>
            <sz val="9"/>
            <color indexed="81"/>
            <rFont val="宋体"/>
            <charset val="134"/>
          </rPr>
          <t>康跃飞:</t>
        </r>
        <r>
          <rPr>
            <sz val="9"/>
            <color indexed="81"/>
            <rFont val="宋体"/>
            <charset val="134"/>
          </rPr>
          <t xml:space="preserve">
=社决附01表本年预算支出</t>
        </r>
      </text>
    </comment>
  </commentList>
</comments>
</file>

<file path=xl/comments9.xml><?xml version="1.0" encoding="utf-8"?>
<comments xmlns="http://schemas.openxmlformats.org/spreadsheetml/2006/main">
  <authors>
    <author>康跃飞</author>
  </authors>
  <commentList>
    <comment ref="B15" authorId="0">
      <text>
        <r>
          <rPr>
            <b/>
            <sz val="9"/>
            <color indexed="81"/>
            <rFont val="宋体"/>
            <charset val="134"/>
          </rPr>
          <t>康跃飞:</t>
        </r>
        <r>
          <rPr>
            <sz val="9"/>
            <color indexed="81"/>
            <rFont val="宋体"/>
            <charset val="134"/>
          </rPr>
          <t xml:space="preserve">
企业+机关</t>
        </r>
      </text>
    </comment>
  </commentList>
</comments>
</file>

<file path=xl/sharedStrings.xml><?xml version="1.0" encoding="utf-8"?>
<sst xmlns="http://schemas.openxmlformats.org/spreadsheetml/2006/main" count="6870" uniqueCount="3399">
  <si>
    <t xml:space="preserve">    其他对外援助支出</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</si>
  <si>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</si>
  <si>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</si>
  <si>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</si>
  <si>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</si>
  <si>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</si>
  <si>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</si>
  <si>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</si>
  <si>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出国活动</t>
  </si>
  <si>
    <t xml:space="preserve">    招待活动</t>
  </si>
  <si>
    <t xml:space="preserve">    在华国际会议</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</si>
  <si>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</si>
  <si>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</si>
  <si>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</si>
  <si>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</si>
  <si>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</si>
  <si>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</si>
  <si>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</si>
  <si>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</si>
  <si>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</si>
  <si>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</si>
  <si>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</si>
  <si>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</si>
  <si>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</si>
  <si>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</si>
  <si>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</si>
  <si>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</si>
  <si>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</si>
  <si>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</si>
  <si>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</si>
  <si>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</si>
  <si>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</si>
  <si>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</si>
  <si>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</si>
  <si>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</si>
  <si>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</si>
  <si>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2030699</t>
  </si>
  <si>
    <t xml:space="preserve">    其他国防动员支出</t>
  </si>
  <si>
    <t xml:space="preserve">  其他国防支出(款)</t>
  </si>
  <si>
    <t xml:space="preserve">    其他国防支出(项)</t>
  </si>
  <si>
    <t>公共安全支出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</si>
  <si>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</si>
  <si>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</si>
  <si>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</si>
  <si>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</si>
  <si>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</si>
  <si>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</si>
  <si>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</si>
  <si>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</si>
  <si>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</si>
  <si>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</si>
  <si>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</si>
  <si>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</si>
  <si>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</si>
  <si>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</si>
  <si>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</si>
  <si>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</si>
  <si>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</si>
  <si>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</si>
  <si>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</si>
  <si>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</si>
  <si>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</si>
  <si>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</si>
  <si>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</si>
  <si>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</si>
  <si>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</si>
  <si>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</si>
  <si>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</si>
  <si>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</si>
  <si>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</si>
  <si>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</si>
  <si>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</si>
  <si>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</si>
  <si>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</si>
  <si>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</si>
  <si>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</si>
  <si>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</si>
  <si>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</si>
  <si>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</si>
  <si>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</si>
  <si>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</si>
  <si>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</si>
  <si>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</si>
  <si>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</si>
  <si>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</si>
  <si>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</si>
  <si>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</si>
  <si>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</si>
  <si>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</si>
  <si>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</si>
  <si>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</si>
  <si>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</si>
  <si>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</si>
  <si>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</si>
  <si>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</si>
  <si>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</si>
  <si>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</si>
  <si>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</si>
  <si>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</si>
  <si>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</si>
  <si>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</si>
  <si>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</si>
  <si>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</si>
  <si>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</si>
  <si>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</si>
  <si>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</si>
  <si>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</si>
  <si>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</si>
  <si>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</si>
  <si>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</si>
  <si>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</si>
  <si>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其他公共安全支出(款)</t>
  </si>
  <si>
    <t xml:space="preserve">    其他公共安全支出(项)</t>
  </si>
  <si>
    <t xml:space="preserve">    其他消防</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</si>
  <si>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</si>
  <si>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</si>
  <si>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</si>
  <si>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</si>
  <si>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</si>
  <si>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</si>
  <si>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</si>
  <si>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</si>
  <si>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</si>
  <si>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</si>
  <si>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</si>
  <si>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</si>
  <si>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</si>
  <si>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</si>
  <si>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</si>
  <si>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</si>
  <si>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</si>
  <si>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</si>
  <si>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</si>
  <si>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</si>
  <si>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</si>
  <si>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</si>
  <si>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</si>
  <si>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</si>
  <si>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</si>
  <si>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</si>
  <si>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</si>
  <si>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</si>
  <si>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</si>
  <si>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</si>
  <si>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</si>
  <si>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</si>
  <si>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</si>
  <si>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</si>
  <si>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</si>
  <si>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</si>
  <si>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</si>
  <si>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</si>
  <si>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</si>
  <si>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</si>
  <si>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</si>
  <si>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</si>
  <si>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</si>
  <si>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</si>
  <si>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</si>
  <si>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</si>
  <si>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</si>
  <si>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</si>
  <si>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</si>
  <si>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</si>
  <si>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</si>
  <si>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</si>
  <si>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</si>
  <si>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</si>
  <si>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</si>
  <si>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</si>
  <si>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</si>
  <si>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</si>
  <si>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</si>
  <si>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</si>
  <si>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</si>
  <si>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</si>
  <si>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</si>
  <si>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</si>
  <si>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</si>
  <si>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</si>
  <si>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</si>
  <si>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</si>
  <si>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</si>
  <si>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</si>
  <si>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</si>
  <si>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</si>
  <si>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</si>
  <si>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</si>
  <si>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</si>
  <si>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</si>
  <si>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</si>
  <si>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</si>
  <si>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</si>
  <si>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</si>
  <si>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</si>
  <si>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</si>
  <si>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</si>
  <si>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</si>
  <si>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</si>
  <si>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</si>
  <si>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</si>
  <si>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</si>
  <si>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</si>
  <si>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</si>
  <si>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</si>
  <si>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</si>
  <si>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</si>
  <si>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科技重大专项(款)</t>
  </si>
  <si>
    <t xml:space="preserve">    科技重大专项(项)</t>
  </si>
  <si>
    <t xml:space="preserve">  其他科学技术支出(款)</t>
  </si>
  <si>
    <t xml:space="preserve">    科技奖励</t>
  </si>
  <si>
    <t xml:space="preserve">    核应急</t>
  </si>
  <si>
    <t xml:space="preserve">    转制科研机构</t>
  </si>
  <si>
    <t xml:space="preserve">    其他科学技术支出(项)</t>
  </si>
  <si>
    <t>文化体育与传媒支出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</si>
  <si>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</si>
  <si>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</si>
  <si>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</si>
  <si>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</si>
  <si>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</si>
  <si>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</si>
  <si>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</si>
  <si>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</si>
  <si>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</si>
  <si>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</si>
  <si>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</si>
  <si>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</si>
  <si>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</si>
  <si>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</si>
  <si>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</si>
  <si>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</si>
  <si>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</si>
  <si>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</si>
  <si>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</si>
  <si>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</si>
  <si>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</si>
  <si>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</si>
  <si>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</si>
  <si>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</si>
  <si>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广播影视</t>
  </si>
  <si>
    <t xml:space="preserve">    广播</t>
  </si>
  <si>
    <t xml:space="preserve">    电视</t>
  </si>
  <si>
    <t xml:space="preserve">    电影</t>
  </si>
  <si>
    <t xml:space="preserve">    广播电视监控</t>
  </si>
  <si>
    <t xml:space="preserve">    其他广播影视支出</t>
  </si>
  <si>
    <t xml:space="preserve">  新闻出版</t>
  </si>
  <si>
    <t xml:space="preserve">    新闻通讯</t>
  </si>
  <si>
    <t xml:space="preserve">    出版发行</t>
  </si>
  <si>
    <t xml:space="preserve">    版权管理</t>
  </si>
  <si>
    <t xml:space="preserve">    出版市场管理</t>
  </si>
  <si>
    <t xml:space="preserve">    其他新闻出版支出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</si>
  <si>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</si>
  <si>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</si>
  <si>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</si>
  <si>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</si>
  <si>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</si>
  <si>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</si>
  <si>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</si>
  <si>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</si>
  <si>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</si>
  <si>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</si>
  <si>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</si>
  <si>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</si>
  <si>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</si>
  <si>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</si>
  <si>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</si>
  <si>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</si>
  <si>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</si>
  <si>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</si>
  <si>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</si>
  <si>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</si>
  <si>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</si>
  <si>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</si>
  <si>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</si>
  <si>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财政对社会保险基金的补助</t>
  </si>
  <si>
    <t xml:space="preserve">    财政对基本养老保险基金的补助</t>
  </si>
  <si>
    <t xml:space="preserve">    财政对失业保险基金的补助</t>
  </si>
  <si>
    <t xml:space="preserve">    财政对基本医疗保险基金的补助</t>
  </si>
  <si>
    <t xml:space="preserve">    财政对工伤保险基金的补助</t>
  </si>
  <si>
    <t xml:space="preserve">    财政对生育保险基金的补助</t>
  </si>
  <si>
    <t xml:space="preserve">    财政对城乡居民社会养老保险基金的补助</t>
  </si>
  <si>
    <t xml:space="preserve">    财政对其他社会保险基金的补助</t>
  </si>
  <si>
    <t xml:space="preserve">  补充全国社会保障基金</t>
  </si>
  <si>
    <t xml:space="preserve">    用公共财政预算补充基金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</si>
  <si>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</si>
  <si>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</si>
  <si>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</si>
  <si>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</si>
  <si>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</si>
  <si>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</si>
  <si>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</si>
  <si>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</si>
  <si>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</si>
  <si>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</si>
  <si>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</si>
  <si>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扶持公共就业服务</t>
  </si>
  <si>
    <t xml:space="preserve">    职业培训补贴</t>
  </si>
  <si>
    <t xml:space="preserve">    职业介绍补贴</t>
  </si>
  <si>
    <t xml:space="preserve">    社会保险补贴</t>
  </si>
  <si>
    <t xml:space="preserve">    公益性岗位补贴</t>
  </si>
  <si>
    <t xml:space="preserve">    小额担保贷款贴息</t>
  </si>
  <si>
    <t xml:space="preserve">    补充小额贷款担保基金</t>
  </si>
  <si>
    <t xml:space="preserve">    职业技能鉴定补贴</t>
  </si>
  <si>
    <t xml:space="preserve">    特定就业政策支出</t>
  </si>
  <si>
    <t xml:space="preserve">    就业见习补贴</t>
  </si>
  <si>
    <t xml:space="preserve">    高技能人才培养补助</t>
  </si>
  <si>
    <t xml:space="preserve">    求职补贴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</si>
  <si>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</si>
  <si>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</si>
  <si>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</si>
  <si>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</si>
  <si>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</si>
  <si>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</si>
  <si>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</si>
  <si>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</si>
  <si>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</si>
  <si>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</si>
  <si>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</si>
  <si>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</si>
  <si>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</si>
  <si>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</si>
  <si>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</si>
  <si>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</si>
  <si>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</si>
  <si>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</si>
  <si>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</si>
  <si>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</si>
  <si>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</si>
  <si>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</si>
  <si>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</si>
  <si>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</si>
  <si>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</si>
  <si>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</si>
  <si>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其他残疾人事业支出</t>
  </si>
  <si>
    <t xml:space="preserve">  城市居民最低生活保障</t>
  </si>
  <si>
    <t xml:space="preserve">    城市居民最低生活保障金支出</t>
  </si>
  <si>
    <t xml:space="preserve">    城市居民最低生活保障对象临时补助</t>
  </si>
  <si>
    <t xml:space="preserve">  其他城市生活救助</t>
  </si>
  <si>
    <t xml:space="preserve">    流浪乞讨人员救助</t>
  </si>
  <si>
    <t xml:space="preserve">    其他城市生活救助支出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</si>
  <si>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</si>
  <si>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</si>
  <si>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</si>
  <si>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</si>
  <si>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</si>
  <si>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</si>
  <si>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</si>
  <si>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农村最低生活保障</t>
  </si>
  <si>
    <t xml:space="preserve">    农村最低生活保障金支出</t>
  </si>
  <si>
    <t xml:space="preserve">    农村最低生活保障对象临时补助</t>
  </si>
  <si>
    <t xml:space="preserve">  其他农村生活救助</t>
  </si>
  <si>
    <t xml:space="preserve">    农村五保供养</t>
  </si>
  <si>
    <t xml:space="preserve">  补充道路交通事故社会救助基金</t>
  </si>
  <si>
    <t xml:space="preserve">    交强险营业税补助基金支出</t>
  </si>
  <si>
    <t xml:space="preserve">    交强险罚款收入补助基金支出</t>
  </si>
  <si>
    <t xml:space="preserve">  其他社会保障和就业支出(款)</t>
  </si>
  <si>
    <t xml:space="preserve">    其他社会保障和就业支出(项)</t>
  </si>
  <si>
    <t xml:space="preserve">  医疗卫生管理事务</t>
  </si>
  <si>
    <t xml:space="preserve">    其他医疗卫生管理事务支出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</si>
  <si>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</si>
  <si>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</si>
  <si>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</si>
  <si>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</si>
  <si>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</si>
  <si>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</si>
  <si>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</si>
  <si>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</si>
  <si>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</si>
  <si>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</si>
  <si>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</si>
  <si>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</si>
  <si>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</si>
  <si>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</si>
  <si>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</si>
  <si>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</si>
  <si>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</si>
  <si>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</si>
  <si>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</si>
  <si>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</si>
  <si>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</si>
  <si>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</si>
  <si>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</si>
  <si>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</si>
  <si>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</si>
  <si>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</si>
  <si>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</si>
  <si>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</si>
  <si>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</si>
  <si>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医疗保障</t>
  </si>
  <si>
    <t xml:space="preserve">    行政单位医疗</t>
  </si>
  <si>
    <t xml:space="preserve">    事业单位医疗</t>
  </si>
  <si>
    <t xml:space="preserve">    公务员医疗补助</t>
  </si>
  <si>
    <t xml:space="preserve">    优抚对象医疗补助</t>
  </si>
  <si>
    <t xml:space="preserve">    新型农村合作医疗</t>
  </si>
  <si>
    <t xml:space="preserve">    城镇居民基本医疗保险</t>
  </si>
  <si>
    <t xml:space="preserve">    城乡医疗救助</t>
  </si>
  <si>
    <t xml:space="preserve">    疾病应急救助</t>
  </si>
  <si>
    <t xml:space="preserve">    其他医疗保障支出</t>
  </si>
  <si>
    <t xml:space="preserve">  中医药</t>
  </si>
  <si>
    <t xml:space="preserve">    中医(民族医)药专项</t>
  </si>
  <si>
    <t xml:space="preserve">    其他中医药支出</t>
  </si>
  <si>
    <t xml:space="preserve">  人口与计划生育事务</t>
  </si>
  <si>
    <t xml:space="preserve">    计划生育、生殖健康促进工程</t>
  </si>
  <si>
    <t xml:space="preserve">    其他人口与计划生育事务支出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</si>
  <si>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</si>
  <si>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</si>
  <si>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</si>
  <si>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</si>
  <si>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</si>
  <si>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</si>
  <si>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其他医疗卫生与计划生育支出(款)</t>
  </si>
  <si>
    <t xml:space="preserve">    其他医疗卫生与计划生育支出(项)</t>
  </si>
  <si>
    <t>节能环保支出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</si>
  <si>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</si>
  <si>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</si>
  <si>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</si>
  <si>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</si>
  <si>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</si>
  <si>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</si>
  <si>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</si>
  <si>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</si>
  <si>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</si>
  <si>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</si>
  <si>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</si>
  <si>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</si>
  <si>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</si>
  <si>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</si>
  <si>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</si>
  <si>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</si>
  <si>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</si>
  <si>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排污费安排的支出</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</si>
  <si>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</si>
  <si>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</si>
  <si>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</si>
  <si>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</si>
  <si>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</si>
  <si>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</si>
  <si>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湖泊生态环境保护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</si>
  <si>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</si>
  <si>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</si>
  <si>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</si>
  <si>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</si>
  <si>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</si>
  <si>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</si>
  <si>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</si>
  <si>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</si>
  <si>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</si>
  <si>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</si>
  <si>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</si>
  <si>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</si>
  <si>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</si>
  <si>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</si>
  <si>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</si>
  <si>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</si>
  <si>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</si>
  <si>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</si>
  <si>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</si>
  <si>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</si>
  <si>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</si>
  <si>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</si>
  <si>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</si>
  <si>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</si>
  <si>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</si>
  <si>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</si>
  <si>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</si>
  <si>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</si>
  <si>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</si>
  <si>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</si>
  <si>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</si>
  <si>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资源综合利用(款)</t>
  </si>
  <si>
    <t xml:space="preserve">    资源综合利用(项)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</si>
  <si>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</si>
  <si>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</si>
  <si>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</si>
  <si>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</si>
  <si>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</si>
  <si>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</si>
  <si>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</si>
  <si>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</si>
  <si>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三峡库区移民专项支出</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</si>
  <si>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</si>
  <si>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</si>
  <si>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</si>
  <si>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</si>
  <si>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</si>
  <si>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</si>
  <si>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</si>
  <si>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</si>
  <si>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</si>
  <si>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</si>
  <si>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</si>
  <si>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</si>
  <si>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</si>
  <si>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</si>
  <si>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</si>
  <si>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</si>
  <si>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</si>
  <si>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</si>
  <si>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</si>
  <si>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</si>
  <si>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</si>
  <si>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</si>
  <si>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</si>
  <si>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</si>
  <si>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</si>
  <si>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</si>
  <si>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</si>
  <si>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</si>
  <si>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技术推广</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</si>
  <si>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</si>
  <si>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</si>
  <si>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</si>
  <si>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</si>
  <si>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</si>
  <si>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</si>
  <si>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灾害救助</t>
  </si>
  <si>
    <t xml:space="preserve">    稳定农民收入补贴</t>
  </si>
  <si>
    <t xml:space="preserve">    农业结构调整补贴</t>
  </si>
  <si>
    <t xml:space="preserve">    农业生产资料与技术补贴</t>
  </si>
  <si>
    <t xml:space="preserve">    农业生产保险补贴</t>
  </si>
  <si>
    <t xml:space="preserve">    农业组织化与产业化经营</t>
  </si>
  <si>
    <t xml:space="preserve">    农产品加工与促销</t>
  </si>
  <si>
    <t xml:space="preserve">    农村公益事业</t>
  </si>
  <si>
    <t xml:space="preserve">    综合财力补助</t>
  </si>
  <si>
    <t xml:space="preserve">    农业资源保护与利用</t>
  </si>
  <si>
    <t xml:space="preserve">    农村道路建设</t>
  </si>
  <si>
    <t xml:space="preserve">    农资综合补贴</t>
  </si>
  <si>
    <t xml:space="preserve">    石油价格改革对渔业的补贴</t>
  </si>
  <si>
    <t xml:space="preserve">    对高校毕业生到基层任职补助</t>
  </si>
  <si>
    <t xml:space="preserve">    草原植被恢复费安排的支出</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</si>
  <si>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</si>
  <si>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</si>
  <si>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</si>
  <si>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</si>
  <si>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</si>
  <si>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</si>
  <si>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</si>
  <si>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</si>
  <si>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</si>
  <si>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</si>
  <si>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</si>
  <si>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</si>
  <si>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</si>
  <si>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</si>
  <si>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</si>
  <si>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</si>
  <si>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</si>
  <si>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</si>
  <si>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</si>
  <si>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</si>
  <si>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</si>
  <si>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</si>
  <si>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</si>
  <si>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石油价格改革对林业的补贴</t>
  </si>
  <si>
    <t xml:space="preserve">    森林保险保费补贴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</si>
  <si>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</si>
  <si>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</si>
  <si>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</si>
  <si>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</si>
  <si>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</si>
  <si>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</si>
  <si>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</si>
  <si>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</si>
  <si>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</si>
  <si>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</si>
  <si>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</si>
  <si>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</si>
  <si>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</si>
  <si>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</si>
  <si>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</si>
  <si>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</si>
  <si>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</si>
  <si>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</si>
  <si>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大中型水库移民后期扶持专项支出</t>
  </si>
  <si>
    <t xml:space="preserve">    水利安全监督</t>
  </si>
  <si>
    <t xml:space="preserve">    水资源费安排的支出</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</si>
  <si>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</si>
  <si>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</si>
  <si>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</si>
  <si>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</si>
  <si>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</si>
  <si>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</si>
  <si>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</si>
  <si>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</si>
  <si>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</si>
  <si>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</si>
  <si>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</si>
  <si>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</si>
  <si>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</si>
  <si>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</si>
  <si>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</si>
  <si>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</si>
  <si>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</si>
  <si>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</si>
  <si>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</si>
  <si>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</si>
  <si>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</si>
  <si>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</si>
  <si>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产业化经营</t>
  </si>
  <si>
    <t xml:space="preserve">    科技示范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</si>
  <si>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</si>
  <si>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</si>
  <si>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</si>
  <si>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</si>
  <si>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</si>
  <si>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</si>
  <si>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</si>
  <si>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</si>
  <si>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促进金融支农支出</t>
  </si>
  <si>
    <t xml:space="preserve">    支持农村金融机构</t>
  </si>
  <si>
    <t xml:space="preserve">    涉农贷款增量奖励</t>
  </si>
  <si>
    <t xml:space="preserve">    其他金融支农支持</t>
  </si>
  <si>
    <t xml:space="preserve">  其他农林水支出(款)</t>
  </si>
  <si>
    <t xml:space="preserve">    化解其他公益性乡村债务支出</t>
  </si>
  <si>
    <t xml:space="preserve">    其他农林水支出(项)</t>
  </si>
  <si>
    <t>交通运输支出</t>
  </si>
  <si>
    <t xml:space="preserve">  公路水路运输</t>
  </si>
  <si>
    <t xml:space="preserve">    公路新建</t>
  </si>
  <si>
    <t xml:space="preserve">    公路改建</t>
  </si>
  <si>
    <t xml:space="preserve">    公路养护</t>
  </si>
  <si>
    <t xml:space="preserve">    特大型桥梁建设</t>
  </si>
  <si>
    <t xml:space="preserve">    公路路政管理</t>
  </si>
  <si>
    <t xml:space="preserve">    公路和运输信息化建设</t>
  </si>
  <si>
    <t xml:space="preserve">    公路和运输安全</t>
  </si>
  <si>
    <t xml:space="preserve">    公路还贷专项</t>
  </si>
  <si>
    <t xml:space="preserve">    公路运输管理</t>
  </si>
  <si>
    <t xml:space="preserve">    公路客货运站(场)建设</t>
  </si>
  <si>
    <t xml:space="preserve">    公路和运输技术标准化建设</t>
  </si>
  <si>
    <t xml:space="preserve">    港口设施</t>
  </si>
  <si>
    <t xml:space="preserve">    航道维护</t>
  </si>
  <si>
    <t xml:space="preserve">    安全通信</t>
  </si>
  <si>
    <t xml:space="preserve">    三峡库区通航管理</t>
  </si>
  <si>
    <t xml:space="preserve">    航务管理</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</si>
  <si>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</si>
  <si>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</si>
  <si>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</si>
  <si>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</si>
  <si>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</si>
  <si>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</si>
  <si>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</si>
  <si>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</si>
  <si>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</si>
  <si>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</si>
  <si>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</si>
  <si>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</si>
  <si>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</si>
  <si>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</si>
  <si>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</si>
  <si>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</si>
  <si>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</si>
  <si>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</si>
  <si>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</si>
  <si>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</si>
  <si>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</si>
  <si>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</si>
  <si>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民航政策性购机专项支出</t>
  </si>
  <si>
    <t xml:space="preserve">    其他民用航空运输支出</t>
  </si>
  <si>
    <t xml:space="preserve">  石油价格改革对交通运输的补贴</t>
  </si>
  <si>
    <t xml:space="preserve">    对城市公交的补贴</t>
  </si>
  <si>
    <t xml:space="preserve">    对农村道路客运的补贴</t>
  </si>
  <si>
    <t xml:space="preserve">    对出租车的补贴</t>
  </si>
  <si>
    <t xml:space="preserve">    石油价格改革补贴其他支出</t>
  </si>
  <si>
    <t xml:space="preserve">  邮政业支出</t>
  </si>
  <si>
    <t xml:space="preserve">    行业监管</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</si>
  <si>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</si>
  <si>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</si>
  <si>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</si>
  <si>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</si>
  <si>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</si>
  <si>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车辆购置税用于老旧汽车报废更新补贴支出</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</si>
  <si>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</si>
  <si>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</si>
  <si>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</si>
  <si>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</si>
  <si>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</si>
  <si>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</si>
  <si>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</si>
  <si>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</si>
  <si>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</si>
  <si>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</si>
  <si>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</si>
  <si>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</si>
  <si>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</si>
  <si>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</si>
  <si>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</si>
  <si>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</si>
  <si>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</si>
  <si>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</si>
  <si>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</si>
  <si>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</si>
  <si>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</si>
  <si>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</si>
  <si>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</si>
  <si>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</si>
  <si>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</si>
  <si>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</si>
  <si>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</si>
  <si>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</si>
  <si>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</si>
  <si>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</si>
  <si>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</si>
  <si>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</si>
  <si>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</si>
  <si>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</si>
  <si>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</si>
  <si>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军工电子</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</si>
  <si>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</si>
  <si>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</si>
  <si>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</si>
  <si>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</si>
  <si>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</si>
  <si>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</si>
  <si>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</si>
  <si>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</si>
  <si>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</si>
  <si>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</si>
  <si>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</si>
  <si>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</si>
  <si>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</si>
  <si>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</si>
  <si>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</si>
  <si>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</si>
  <si>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</si>
  <si>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</si>
  <si>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</si>
  <si>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</si>
  <si>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</si>
  <si>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</si>
  <si>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</si>
  <si>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</si>
  <si>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</si>
  <si>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</si>
  <si>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</si>
  <si>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民贸网点贷款贴息</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</si>
  <si>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</si>
  <si>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</si>
  <si>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</si>
  <si>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</si>
  <si>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</si>
  <si>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</si>
  <si>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</si>
  <si>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</si>
  <si>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</si>
  <si>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</si>
  <si>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</si>
  <si>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</si>
  <si>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</si>
  <si>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</si>
  <si>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</si>
  <si>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</si>
  <si>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</si>
  <si>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</si>
  <si>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</si>
  <si>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</si>
  <si>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</si>
  <si>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</si>
  <si>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</si>
  <si>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</si>
  <si>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</si>
  <si>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</si>
  <si>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</si>
  <si>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</si>
  <si>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</si>
  <si>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</si>
  <si>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</si>
  <si>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</si>
  <si>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</si>
  <si>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</si>
  <si>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</si>
  <si>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</si>
  <si>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</si>
  <si>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</si>
  <si>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</si>
  <si>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</si>
  <si>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</si>
  <si>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</si>
  <si>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</si>
  <si>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</si>
  <si>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</si>
  <si>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</si>
  <si>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</si>
  <si>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</si>
  <si>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</si>
  <si>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</si>
  <si>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</si>
  <si>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</si>
  <si>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</si>
  <si>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</si>
  <si>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</si>
  <si>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</si>
  <si>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</si>
  <si>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地质及矿产资源调查</t>
  </si>
  <si>
    <t xml:space="preserve">    地质矿产资源利用与保护</t>
  </si>
  <si>
    <t xml:space="preserve">    地质转产项目财政贴息</t>
  </si>
  <si>
    <t xml:space="preserve">    国外风险勘查</t>
  </si>
  <si>
    <t xml:space="preserve">    地质勘查基金(周转金)支出</t>
  </si>
  <si>
    <t xml:space="preserve">    矿产资源专项收入安排的支出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</si>
  <si>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</si>
  <si>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</si>
  <si>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</si>
  <si>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</si>
  <si>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</si>
  <si>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</si>
  <si>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</si>
  <si>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</si>
  <si>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</si>
  <si>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</si>
  <si>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</si>
  <si>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</si>
  <si>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海域使用金支出</t>
  </si>
  <si>
    <t xml:space="preserve">    海水淡化</t>
  </si>
  <si>
    <t xml:space="preserve">    海洋工程排污费支出</t>
  </si>
  <si>
    <t xml:space="preserve">    无居民海岛使用金支出</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</si>
  <si>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</si>
  <si>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</si>
  <si>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</si>
  <si>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</si>
  <si>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</si>
  <si>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</si>
  <si>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</si>
  <si>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</si>
  <si>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</si>
  <si>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</si>
  <si>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</si>
  <si>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</si>
  <si>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</si>
  <si>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</si>
  <si>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</si>
  <si>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</si>
  <si>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</si>
  <si>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</si>
  <si>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气象技术研究应用</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</si>
  <si>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</si>
  <si>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</si>
  <si>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</si>
  <si>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</si>
  <si>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</si>
  <si>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</si>
  <si>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</si>
  <si>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</si>
  <si>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</si>
  <si>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</si>
  <si>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</si>
  <si>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</si>
  <si>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</si>
  <si>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</si>
  <si>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</si>
  <si>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</si>
  <si>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</si>
  <si>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</si>
  <si>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</si>
  <si>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</si>
  <si>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</si>
  <si>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</si>
  <si>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</si>
  <si>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</si>
  <si>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</si>
  <si>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</si>
  <si>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</si>
  <si>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</si>
  <si>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</si>
  <si>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</si>
  <si>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</si>
  <si>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</si>
  <si>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</si>
  <si>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</si>
  <si>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</si>
  <si>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</si>
  <si>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</si>
  <si>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</si>
  <si>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</si>
  <si>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</si>
  <si>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</si>
  <si>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</si>
  <si>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</si>
  <si>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</si>
  <si>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</si>
  <si>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</si>
  <si>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</si>
  <si>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</si>
  <si>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</si>
  <si>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</si>
  <si>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</si>
  <si>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</si>
  <si>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国家留成油串换石油储备支出</t>
  </si>
  <si>
    <t xml:space="preserve">    天然铀能源储备</t>
  </si>
  <si>
    <t xml:space="preserve">    煤炭储备</t>
  </si>
  <si>
    <t xml:space="preserve">    其他能源储备</t>
  </si>
  <si>
    <t xml:space="preserve">  粮油储备</t>
  </si>
  <si>
    <t xml:space="preserve">    储备粮油补贴支出</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</si>
  <si>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</si>
  <si>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</si>
  <si>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</si>
  <si>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</si>
  <si>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</si>
  <si>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</si>
  <si>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</si>
  <si>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</si>
  <si>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</si>
  <si>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</si>
  <si>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</si>
  <si>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</si>
  <si>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</si>
  <si>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</si>
  <si>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</si>
  <si>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</si>
  <si>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国债还本付息支出</t>
  </si>
  <si>
    <t xml:space="preserve">  国内债务付息</t>
  </si>
  <si>
    <t xml:space="preserve">  国外债务付息</t>
  </si>
  <si>
    <t xml:space="preserve">  国内外债务发行</t>
  </si>
  <si>
    <t xml:space="preserve">  补充还贷准备金</t>
  </si>
  <si>
    <t xml:space="preserve">  地方政府债券付息</t>
  </si>
  <si>
    <t>其他支出(类)</t>
  </si>
  <si>
    <t xml:space="preserve">  其他支出(款)</t>
  </si>
  <si>
    <t xml:space="preserve">    其他支出(项)</t>
  </si>
  <si>
    <t>收入科目</t>
    <phoneticPr fontId="23" type="noConversion"/>
  </si>
  <si>
    <t>支出科目</t>
    <phoneticPr fontId="23" type="noConversion"/>
  </si>
  <si>
    <t>单位：万元</t>
    <phoneticPr fontId="23" type="noConversion"/>
  </si>
  <si>
    <t>一、贸促会收费</t>
    <phoneticPr fontId="23" type="noConversion"/>
  </si>
  <si>
    <t>一、一般公共服务</t>
    <phoneticPr fontId="23" type="noConversion"/>
  </si>
  <si>
    <t xml:space="preserve">       证书工本费</t>
    <phoneticPr fontId="23" type="noConversion"/>
  </si>
  <si>
    <t xml:space="preserve">      商贸事务</t>
    <phoneticPr fontId="23" type="noConversion"/>
  </si>
  <si>
    <t>二、地方教育附加收入</t>
    <phoneticPr fontId="23" type="noConversion"/>
  </si>
  <si>
    <t xml:space="preserve">        贸促会收费安排的支出</t>
    <phoneticPr fontId="23" type="noConversion"/>
  </si>
  <si>
    <t>三、文化事业建设费收入</t>
    <phoneticPr fontId="23" type="noConversion"/>
  </si>
  <si>
    <t xml:space="preserve">       地方文化事业建设费收入</t>
    <phoneticPr fontId="23" type="noConversion"/>
  </si>
  <si>
    <t xml:space="preserve">       地方教育附加安排的支出</t>
    <phoneticPr fontId="23" type="noConversion"/>
  </si>
  <si>
    <t>四、残疾人就业保障金收入</t>
    <phoneticPr fontId="23" type="noConversion"/>
  </si>
  <si>
    <t xml:space="preserve">         其他地方教育附加安排的支出</t>
    <phoneticPr fontId="23" type="noConversion"/>
  </si>
  <si>
    <t>五、政府住房基金收入</t>
    <phoneticPr fontId="23" type="noConversion"/>
  </si>
  <si>
    <t>三、文化体育与传媒</t>
    <phoneticPr fontId="23" type="noConversion"/>
  </si>
  <si>
    <t xml:space="preserve">      公共租赁住房租金收入</t>
    <phoneticPr fontId="23" type="noConversion"/>
  </si>
  <si>
    <t xml:space="preserve">       文化事业建设费安排的支出</t>
    <phoneticPr fontId="23" type="noConversion"/>
  </si>
  <si>
    <t xml:space="preserve">      配建商业设施租售收入</t>
    <phoneticPr fontId="23" type="noConversion"/>
  </si>
  <si>
    <t xml:space="preserve">      其他政府住房基金收入</t>
    <phoneticPr fontId="23" type="noConversion"/>
  </si>
  <si>
    <t>四、社会保障和就业</t>
    <phoneticPr fontId="23" type="noConversion"/>
  </si>
  <si>
    <t>六、国有土地使用权出让收入</t>
    <phoneticPr fontId="23" type="noConversion"/>
  </si>
  <si>
    <t xml:space="preserve">       残疾人就业保障金支出</t>
    <phoneticPr fontId="23" type="noConversion"/>
  </si>
  <si>
    <t xml:space="preserve">      土地出让价款收入</t>
    <phoneticPr fontId="23" type="noConversion"/>
  </si>
  <si>
    <t xml:space="preserve">         就业和培训</t>
    <phoneticPr fontId="23" type="noConversion"/>
  </si>
  <si>
    <t xml:space="preserve">      补缴的土地价款</t>
    <phoneticPr fontId="23" type="noConversion"/>
  </si>
  <si>
    <t xml:space="preserve">         职业康复</t>
    <phoneticPr fontId="23" type="noConversion"/>
  </si>
  <si>
    <t xml:space="preserve">      教育资金收入</t>
    <phoneticPr fontId="23" type="noConversion"/>
  </si>
  <si>
    <t xml:space="preserve">         其他残疾人就业保障金支出</t>
    <phoneticPr fontId="23" type="noConversion"/>
  </si>
  <si>
    <t xml:space="preserve">      农田水利建设资金收入</t>
    <phoneticPr fontId="23" type="noConversion"/>
  </si>
  <si>
    <t xml:space="preserve">      缴纳新增建设用地土地有偿使用费</t>
    <phoneticPr fontId="23" type="noConversion"/>
  </si>
  <si>
    <t xml:space="preserve">      政府住房基金支出</t>
    <phoneticPr fontId="23" type="noConversion"/>
  </si>
  <si>
    <t xml:space="preserve">      其他土地出让收入</t>
    <phoneticPr fontId="23" type="noConversion"/>
  </si>
  <si>
    <t xml:space="preserve">        其他政府住房基金支出</t>
    <phoneticPr fontId="23" type="noConversion"/>
  </si>
  <si>
    <t>七、城市公用事业附加收入</t>
    <phoneticPr fontId="23" type="noConversion"/>
  </si>
  <si>
    <t>八、国有土地收益基金收入</t>
    <phoneticPr fontId="23" type="noConversion"/>
  </si>
  <si>
    <t xml:space="preserve">        征地和拆迁补偿支出</t>
    <phoneticPr fontId="23" type="noConversion"/>
  </si>
  <si>
    <t>九、农业土地开发资金收入</t>
    <phoneticPr fontId="23" type="noConversion"/>
  </si>
  <si>
    <t xml:space="preserve">        城市建设支出</t>
    <phoneticPr fontId="23" type="noConversion"/>
  </si>
  <si>
    <t>十、新增建设用地土地有偿使用费收入</t>
    <phoneticPr fontId="23" type="noConversion"/>
  </si>
  <si>
    <t xml:space="preserve">        补助被征地农民支出</t>
    <phoneticPr fontId="23" type="noConversion"/>
  </si>
  <si>
    <t xml:space="preserve">        土地出让业务支出</t>
    <phoneticPr fontId="23" type="noConversion"/>
  </si>
  <si>
    <t>十一、森林植被恢复费</t>
    <phoneticPr fontId="23" type="noConversion"/>
  </si>
  <si>
    <t xml:space="preserve">        公共租赁住房支出</t>
    <phoneticPr fontId="23" type="noConversion"/>
  </si>
  <si>
    <t xml:space="preserve">         地方森林植被恢复费</t>
    <phoneticPr fontId="23" type="noConversion"/>
  </si>
  <si>
    <t xml:space="preserve">        农田水利建设资金安排的支出</t>
    <phoneticPr fontId="23" type="noConversion"/>
  </si>
  <si>
    <t>十二、地方水利建设基金收入</t>
    <phoneticPr fontId="23" type="noConversion"/>
  </si>
  <si>
    <t xml:space="preserve">         地方水利建设基金划转收入</t>
    <phoneticPr fontId="23" type="noConversion"/>
  </si>
  <si>
    <t xml:space="preserve">      城市公用事业附加安排的支出</t>
    <phoneticPr fontId="23" type="noConversion"/>
  </si>
  <si>
    <t xml:space="preserve">         地方其他水利建设基金收入</t>
    <phoneticPr fontId="23" type="noConversion"/>
  </si>
  <si>
    <t>十三、车辆通行费</t>
    <phoneticPr fontId="23" type="noConversion"/>
  </si>
  <si>
    <t xml:space="preserve">      国有土地收益基金支出</t>
    <phoneticPr fontId="23" type="noConversion"/>
  </si>
  <si>
    <t>十四、港口建设费收入</t>
    <phoneticPr fontId="23" type="noConversion"/>
  </si>
  <si>
    <t>十五、民航发展基金收入</t>
    <phoneticPr fontId="23" type="noConversion"/>
  </si>
  <si>
    <t xml:space="preserve">        土地开发支出</t>
    <phoneticPr fontId="23" type="noConversion"/>
  </si>
  <si>
    <t>十六、无线电频率占用费</t>
    <phoneticPr fontId="23" type="noConversion"/>
  </si>
  <si>
    <t xml:space="preserve">        其他国有土地收益基金支出</t>
    <phoneticPr fontId="23" type="noConversion"/>
  </si>
  <si>
    <t>十七、散装水泥专项资金收入</t>
    <phoneticPr fontId="23" type="noConversion"/>
  </si>
  <si>
    <t xml:space="preserve">      农业土地开发资金支出</t>
    <phoneticPr fontId="23" type="noConversion"/>
  </si>
  <si>
    <t>十八、新型墙体材料专项基金收入</t>
    <phoneticPr fontId="23" type="noConversion"/>
  </si>
  <si>
    <t>十九、彩票公益金收入</t>
    <phoneticPr fontId="23" type="noConversion"/>
  </si>
  <si>
    <t xml:space="preserve">         福利彩票公益金收入</t>
    <phoneticPr fontId="23" type="noConversion"/>
  </si>
  <si>
    <t>六、农林水事务</t>
    <phoneticPr fontId="23" type="noConversion"/>
  </si>
  <si>
    <t xml:space="preserve">         体育彩票公益金收入</t>
    <phoneticPr fontId="23" type="noConversion"/>
  </si>
  <si>
    <t xml:space="preserve">      森林植被恢复费安排的支出</t>
    <phoneticPr fontId="23" type="noConversion"/>
  </si>
  <si>
    <t xml:space="preserve">        森林培育    </t>
    <phoneticPr fontId="23" type="noConversion"/>
  </si>
  <si>
    <t xml:space="preserve">        其他森林植被恢复费安排的支出</t>
    <phoneticPr fontId="23" type="noConversion"/>
  </si>
  <si>
    <t xml:space="preserve">      地方水利建设基金支出</t>
    <phoneticPr fontId="23" type="noConversion"/>
  </si>
  <si>
    <t xml:space="preserve">        其他地方水利建设基金支出</t>
    <phoneticPr fontId="23" type="noConversion"/>
  </si>
  <si>
    <t>七、交通运输</t>
    <phoneticPr fontId="23" type="noConversion"/>
  </si>
  <si>
    <t xml:space="preserve">      港口建设费安排的支出</t>
    <phoneticPr fontId="23" type="noConversion"/>
  </si>
  <si>
    <t xml:space="preserve">        其他港口建设费安排的支出</t>
    <phoneticPr fontId="23" type="noConversion"/>
  </si>
  <si>
    <t xml:space="preserve">      民航发展基金支出</t>
    <phoneticPr fontId="23" type="noConversion"/>
  </si>
  <si>
    <t xml:space="preserve">        民航机场建设</t>
    <phoneticPr fontId="23" type="noConversion"/>
  </si>
  <si>
    <t>八、资源勘探电力信息等事务</t>
    <phoneticPr fontId="23" type="noConversion"/>
  </si>
  <si>
    <t xml:space="preserve">      工业和信息产业监管支出</t>
    <phoneticPr fontId="23" type="noConversion"/>
  </si>
  <si>
    <t xml:space="preserve">        无线电频率占用费安排的支出</t>
    <phoneticPr fontId="23" type="noConversion"/>
  </si>
  <si>
    <t xml:space="preserve">      散装水泥专项资金支出</t>
    <phoneticPr fontId="23" type="noConversion"/>
  </si>
  <si>
    <t xml:space="preserve">        其他散装水泥专项资金支出</t>
    <phoneticPr fontId="23" type="noConversion"/>
  </si>
  <si>
    <t xml:space="preserve">      新型墙体材料专项基金支出</t>
    <phoneticPr fontId="23" type="noConversion"/>
  </si>
  <si>
    <t xml:space="preserve">      彩票公益金安排的支出</t>
    <phoneticPr fontId="23" type="noConversion"/>
  </si>
  <si>
    <t xml:space="preserve">     其他政府性基金支出</t>
    <phoneticPr fontId="23" type="noConversion"/>
  </si>
  <si>
    <t>本年基金收入小计</t>
    <phoneticPr fontId="23" type="noConversion"/>
  </si>
  <si>
    <t>本年基金支出小计</t>
    <phoneticPr fontId="23" type="noConversion"/>
  </si>
  <si>
    <t>基金收入总计</t>
    <phoneticPr fontId="23" type="noConversion"/>
  </si>
  <si>
    <t>基金支出总计</t>
    <phoneticPr fontId="23" type="noConversion"/>
  </si>
  <si>
    <t>一般公共预算收入</t>
    <phoneticPr fontId="23" type="noConversion"/>
  </si>
  <si>
    <t>科目名称</t>
  </si>
  <si>
    <t>年初预算数</t>
  </si>
  <si>
    <t>公共财政支出</t>
  </si>
  <si>
    <t xml:space="preserve">  其他共产党事务支出</t>
  </si>
  <si>
    <t xml:space="preserve">  其他一般公共服务支出</t>
  </si>
  <si>
    <t xml:space="preserve">  对外宣传</t>
  </si>
  <si>
    <t xml:space="preserve">  其他外交支出</t>
  </si>
  <si>
    <t xml:space="preserve">  现役部队</t>
  </si>
  <si>
    <t xml:space="preserve">  国防科研事业</t>
  </si>
  <si>
    <t xml:space="preserve">  专项工程</t>
  </si>
  <si>
    <t xml:space="preserve">  其他国防支出</t>
  </si>
  <si>
    <t xml:space="preserve">  其他公共安全支出</t>
  </si>
  <si>
    <t xml:space="preserve">  其他教育支出</t>
  </si>
  <si>
    <t xml:space="preserve">  科技重大专项</t>
  </si>
  <si>
    <t xml:space="preserve">  其他科学技术支出</t>
  </si>
  <si>
    <t xml:space="preserve">  其他文化体育与传媒支出</t>
  </si>
  <si>
    <t xml:space="preserve">  其他社会保障和就业支出</t>
  </si>
  <si>
    <t>医疗卫生与计划生育支出</t>
  </si>
  <si>
    <t xml:space="preserve">  其他医疗卫生与计划生育支出</t>
  </si>
  <si>
    <t xml:space="preserve">    其中:排污费安排的支出</t>
  </si>
  <si>
    <t xml:space="preserve">  已垦草原退耕还草</t>
  </si>
  <si>
    <t xml:space="preserve">  能源节约利用</t>
  </si>
  <si>
    <t xml:space="preserve">  可再生能源</t>
  </si>
  <si>
    <t xml:space="preserve">  资源综合利用</t>
  </si>
  <si>
    <t xml:space="preserve">  其他节能环保支出</t>
  </si>
  <si>
    <t xml:space="preserve">  城乡社区规划与管理</t>
  </si>
  <si>
    <t xml:space="preserve">  城乡社区环境卫生</t>
  </si>
  <si>
    <t xml:space="preserve">  建设市场管理与监督</t>
  </si>
  <si>
    <t xml:space="preserve">  其他城乡社区支出</t>
  </si>
  <si>
    <t xml:space="preserve">    其中:水资源费安排的支出</t>
  </si>
  <si>
    <t xml:space="preserve">  其他农林水支出</t>
  </si>
  <si>
    <t xml:space="preserve">  其他交通运输支出</t>
  </si>
  <si>
    <t xml:space="preserve">  其他资源勘探信息等支出</t>
  </si>
  <si>
    <t xml:space="preserve">  其他商业服务业等支出</t>
  </si>
  <si>
    <t xml:space="preserve">  其他金融支出</t>
  </si>
  <si>
    <t xml:space="preserve">    其中:矿产资源专项收入安排的支出</t>
  </si>
  <si>
    <t xml:space="preserve">    其中:海域使用金支出</t>
  </si>
  <si>
    <t>预备费</t>
  </si>
  <si>
    <t xml:space="preserve">  年初预留</t>
  </si>
  <si>
    <t>调整预算数</t>
  </si>
  <si>
    <t>决算数</t>
  </si>
  <si>
    <t>一般公共服务</t>
  </si>
  <si>
    <t>外交</t>
  </si>
  <si>
    <t>国防</t>
  </si>
  <si>
    <t xml:space="preserve">  预备役部队</t>
  </si>
  <si>
    <t xml:space="preserve">  民兵</t>
  </si>
  <si>
    <t>公共安全</t>
  </si>
  <si>
    <t xml:space="preserve">  劳教</t>
  </si>
  <si>
    <t>教育</t>
  </si>
  <si>
    <t xml:space="preserve">  教师进修及干部继续教育</t>
  </si>
  <si>
    <t>科学技术</t>
  </si>
  <si>
    <t>文化体育与传媒</t>
  </si>
  <si>
    <t>社会保障和就业</t>
  </si>
  <si>
    <t>医疗卫生</t>
  </si>
  <si>
    <t xml:space="preserve">  其他医疗卫生支出</t>
  </si>
  <si>
    <t>节能环保</t>
  </si>
  <si>
    <t>城乡社区事务</t>
  </si>
  <si>
    <t xml:space="preserve">  其他城乡社区事务支出</t>
  </si>
  <si>
    <t>农林水事务</t>
  </si>
  <si>
    <t xml:space="preserve">  引导金融机构支农补助</t>
  </si>
  <si>
    <t xml:space="preserve">  其他农林水事务支出</t>
  </si>
  <si>
    <t>交通运输</t>
  </si>
  <si>
    <t>资源勘探电力信息等事务</t>
  </si>
  <si>
    <t xml:space="preserve">  资源勘探开发和服务支出</t>
  </si>
  <si>
    <t xml:space="preserve">  电力监管支出</t>
  </si>
  <si>
    <t xml:space="preserve">    其中:三峡库区移民专项支出</t>
  </si>
  <si>
    <t xml:space="preserve">  工业和信息产业监管支出</t>
  </si>
  <si>
    <t xml:space="preserve">  其他资源勘探电力信息等事务支出</t>
  </si>
  <si>
    <t>商业服务业等事务</t>
  </si>
  <si>
    <t xml:space="preserve">  其他商业服务业等事务支出</t>
  </si>
  <si>
    <t>金融监管等事务支出</t>
  </si>
  <si>
    <t xml:space="preserve">  其他金融监管等事务支出</t>
  </si>
  <si>
    <t>地震灾后恢复重建支出</t>
  </si>
  <si>
    <t xml:space="preserve">  倒塌毁损民房恢复重建</t>
  </si>
  <si>
    <t xml:space="preserve">  基础设施恢复重建</t>
  </si>
  <si>
    <t xml:space="preserve">  公益服务设施恢复重建</t>
  </si>
  <si>
    <t xml:space="preserve">  农业林业恢复生产和重建</t>
  </si>
  <si>
    <t xml:space="preserve">  工商企业恢复生产和重建</t>
  </si>
  <si>
    <t xml:space="preserve">  党政机关恢复重建</t>
  </si>
  <si>
    <t xml:space="preserve">  军队武警恢复重建支出</t>
  </si>
  <si>
    <t xml:space="preserve">  其他恢复重建支出</t>
  </si>
  <si>
    <t>国土资源气象等事务</t>
  </si>
  <si>
    <t xml:space="preserve">  其他国土资源气象等事务支出</t>
  </si>
  <si>
    <t>粮油物资储备事务</t>
  </si>
  <si>
    <t xml:space="preserve">  汶川地震捐赠支出</t>
  </si>
  <si>
    <t xml:space="preserve">      划拨土地收入</t>
    <phoneticPr fontId="23" type="noConversion"/>
  </si>
  <si>
    <t>完成调整
预算数
%</t>
    <phoneticPr fontId="23" type="noConversion"/>
  </si>
  <si>
    <t xml:space="preserve">        管理费用支出</t>
    <phoneticPr fontId="23" type="noConversion"/>
  </si>
  <si>
    <t>一般公共预算支出</t>
  </si>
  <si>
    <t>科目编码</t>
    <phoneticPr fontId="23" type="noConversion"/>
  </si>
  <si>
    <t>一、税收收入</t>
    <phoneticPr fontId="23" type="noConversion"/>
  </si>
  <si>
    <t>二、非税收入</t>
    <phoneticPr fontId="23" type="noConversion"/>
  </si>
  <si>
    <t>单位：万元</t>
  </si>
  <si>
    <t>转移性收入</t>
  </si>
  <si>
    <t>转移性支出</t>
  </si>
  <si>
    <t>收入总计</t>
  </si>
  <si>
    <t>支出总计</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</si>
  <si>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</si>
  <si>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</si>
  <si>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</si>
  <si>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</si>
  <si>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</si>
  <si>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</si>
  <si>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</si>
  <si>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</si>
  <si>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</si>
  <si>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</si>
  <si>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</si>
  <si>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</si>
  <si>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</si>
  <si>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</si>
  <si>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</si>
  <si>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</si>
  <si>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</si>
  <si>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</si>
  <si>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</si>
  <si>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</si>
  <si>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</si>
  <si>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</si>
  <si>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</si>
  <si>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</si>
  <si>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</si>
  <si>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</si>
  <si>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</si>
  <si>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</si>
  <si>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</si>
  <si>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</si>
  <si>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</si>
  <si>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</si>
  <si>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</si>
  <si>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</si>
  <si>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</si>
  <si>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</si>
  <si>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</si>
  <si>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</si>
  <si>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</si>
  <si>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</si>
  <si>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</si>
  <si>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</si>
  <si>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</si>
  <si>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</si>
  <si>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</si>
  <si>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</si>
  <si>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</si>
  <si>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</si>
  <si>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</si>
  <si>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</si>
  <si>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</si>
  <si>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</si>
  <si>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</si>
  <si>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</si>
  <si>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</si>
  <si>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</si>
  <si>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</si>
  <si>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</si>
  <si>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</si>
  <si>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</si>
  <si>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</si>
  <si>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</si>
  <si>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</si>
  <si>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</si>
  <si>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</si>
  <si>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</si>
  <si>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</si>
  <si>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</si>
  <si>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</si>
  <si>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</si>
  <si>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</si>
  <si>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</si>
  <si>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</si>
  <si>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</si>
  <si>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</si>
  <si>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</si>
  <si>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</si>
  <si>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</si>
  <si>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</si>
  <si>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</si>
  <si>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</si>
  <si>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</si>
  <si>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</si>
  <si>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</si>
  <si>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</si>
  <si>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</si>
  <si>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</si>
  <si>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</si>
  <si>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</si>
  <si>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</si>
  <si>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</si>
  <si>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</si>
  <si>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</si>
  <si>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</si>
  <si>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</si>
  <si>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</si>
  <si>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</si>
  <si>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</si>
  <si>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</si>
  <si>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</si>
  <si>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</si>
  <si>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</si>
  <si>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</si>
  <si>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</si>
  <si>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</si>
  <si>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</si>
  <si>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</si>
  <si>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</si>
  <si>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</si>
  <si>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</si>
  <si>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</si>
  <si>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</si>
  <si>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</si>
  <si>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</si>
  <si>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</si>
  <si>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</si>
  <si>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</si>
  <si>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</si>
  <si>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</si>
  <si>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</si>
  <si>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</si>
  <si>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</si>
  <si>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</si>
  <si>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</si>
  <si>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</si>
  <si>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</si>
  <si>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</si>
  <si>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</si>
  <si>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</si>
  <si>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</si>
  <si>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</si>
  <si>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</si>
  <si>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</si>
  <si>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</si>
  <si>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</si>
  <si>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</si>
  <si>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</si>
  <si>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</si>
  <si>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</si>
  <si>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</si>
  <si>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</si>
  <si>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</si>
  <si>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</si>
  <si>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</si>
  <si>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</si>
  <si>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</si>
  <si>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</si>
  <si>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</si>
  <si>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</si>
  <si>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</si>
  <si>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对外成套项目援助</t>
  </si>
  <si>
    <t xml:space="preserve">    对外一般物资援助</t>
  </si>
  <si>
    <t xml:space="preserve">    对外科技合作援助</t>
  </si>
  <si>
    <t xml:space="preserve">    对外优惠贷款援助及贴息</t>
  </si>
  <si>
    <t xml:space="preserve">    对外医疗援助</t>
  </si>
  <si>
    <t xml:space="preserve">  临时救助</t>
  </si>
  <si>
    <t xml:space="preserve">    临时救助支出</t>
  </si>
  <si>
    <t xml:space="preserve">    流浪乞讨人员救助支出</t>
  </si>
  <si>
    <t xml:space="preserve">  计划生育事务</t>
  </si>
  <si>
    <t xml:space="preserve">    计划生育机构</t>
  </si>
  <si>
    <t xml:space="preserve">    计划生育服务</t>
  </si>
  <si>
    <t xml:space="preserve">    一般债务付息支出</t>
  </si>
  <si>
    <t xml:space="preserve">         污水处理费收入</t>
    <phoneticPr fontId="23" type="noConversion"/>
  </si>
  <si>
    <t>五、城乡社区支出</t>
    <phoneticPr fontId="23" type="noConversion"/>
  </si>
  <si>
    <t xml:space="preserve">      计提公共租赁住房资金</t>
    <phoneticPr fontId="37" type="noConversion"/>
  </si>
  <si>
    <t>转移性收入</t>
    <phoneticPr fontId="23" type="noConversion"/>
  </si>
  <si>
    <t xml:space="preserve">        航道建设和维护</t>
    <phoneticPr fontId="23" type="noConversion"/>
  </si>
  <si>
    <t>决算数为预算数的%</t>
    <phoneticPr fontId="23" type="noConversion"/>
  </si>
  <si>
    <t>决算数为预算数的%</t>
    <phoneticPr fontId="23" type="noConversion"/>
  </si>
  <si>
    <t>分区</t>
    <phoneticPr fontId="58" type="noConversion"/>
  </si>
  <si>
    <t>罗湖区</t>
    <phoneticPr fontId="58" type="noConversion"/>
  </si>
  <si>
    <t>福田区</t>
    <phoneticPr fontId="58" type="noConversion"/>
  </si>
  <si>
    <t>南山区</t>
    <phoneticPr fontId="58" type="noConversion"/>
  </si>
  <si>
    <t>盐田区</t>
    <phoneticPr fontId="58" type="noConversion"/>
  </si>
  <si>
    <t>宝安区</t>
    <phoneticPr fontId="58" type="noConversion"/>
  </si>
  <si>
    <t>龙岗区</t>
    <phoneticPr fontId="58" type="noConversion"/>
  </si>
  <si>
    <t>光明新区</t>
    <phoneticPr fontId="58" type="noConversion"/>
  </si>
  <si>
    <t>坪山新区</t>
    <phoneticPr fontId="58" type="noConversion"/>
  </si>
  <si>
    <t>龙华新区</t>
    <phoneticPr fontId="58" type="noConversion"/>
  </si>
  <si>
    <t>大鹏新区</t>
    <phoneticPr fontId="58" type="noConversion"/>
  </si>
  <si>
    <t>序号</t>
    <phoneticPr fontId="58" type="noConversion"/>
  </si>
  <si>
    <t>合计</t>
    <phoneticPr fontId="58" type="noConversion"/>
  </si>
  <si>
    <t>上年结转结余收入</t>
    <phoneticPr fontId="23" type="noConversion"/>
  </si>
  <si>
    <t>补助下级支出</t>
    <phoneticPr fontId="23" type="noConversion"/>
  </si>
  <si>
    <t>上级补助收入</t>
    <phoneticPr fontId="23" type="noConversion"/>
  </si>
  <si>
    <t>上解上级支出</t>
    <phoneticPr fontId="23" type="noConversion"/>
  </si>
  <si>
    <t>省补助计划单列市收入</t>
    <phoneticPr fontId="23" type="noConversion"/>
  </si>
  <si>
    <t>调出资金</t>
    <phoneticPr fontId="23" type="noConversion"/>
  </si>
  <si>
    <t>调入资金</t>
    <phoneticPr fontId="23" type="noConversion"/>
  </si>
  <si>
    <t>基金滚存结余</t>
    <phoneticPr fontId="23" type="noConversion"/>
  </si>
  <si>
    <t>科目编码</t>
  </si>
  <si>
    <t xml:space="preserve">  基本工资</t>
  </si>
  <si>
    <t xml:space="preserve">  津贴补贴</t>
  </si>
  <si>
    <t xml:space="preserve">  奖金</t>
  </si>
  <si>
    <t xml:space="preserve">  伙食补助费</t>
  </si>
  <si>
    <t xml:space="preserve">  绩效工资</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</si>
  <si>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</si>
  <si>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</si>
  <si>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</si>
  <si>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</si>
  <si>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</si>
  <si>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</si>
  <si>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</si>
  <si>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</si>
  <si>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</si>
  <si>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</si>
  <si>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</si>
  <si>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</si>
  <si>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 </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</si>
  <si>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</si>
  <si>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</si>
  <si>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</si>
  <si>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</si>
  <si>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</si>
  <si>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</si>
  <si>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</si>
  <si>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</si>
  <si>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</si>
  <si>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</si>
  <si>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</si>
  <si>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</si>
  <si>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</si>
  <si>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</si>
  <si>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</si>
  <si>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</si>
  <si>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</si>
  <si>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</si>
  <si>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</si>
  <si>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</si>
  <si>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</si>
  <si>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</si>
  <si>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t>
  </si>
  <si>
    <t xml:space="preserve">  助学金</t>
  </si>
  <si>
    <t xml:space="preserve">  奖励金</t>
  </si>
  <si>
    <t xml:space="preserve">  生产补贴</t>
  </si>
  <si>
    <t xml:space="preserve">  住房公积金</t>
  </si>
  <si>
    <t xml:space="preserve">  提租补贴</t>
  </si>
  <si>
    <t xml:space="preserve">  购房补贴</t>
  </si>
  <si>
    <t xml:space="preserve">  其他对个人和家庭的补助支出</t>
  </si>
  <si>
    <t>对企事业单位的补贴</t>
  </si>
  <si>
    <t xml:space="preserve">  企业政策性补贴</t>
  </si>
  <si>
    <t xml:space="preserve">  事业单位补贴</t>
  </si>
  <si>
    <t xml:space="preserve">  财政贴息</t>
  </si>
  <si>
    <t xml:space="preserve">  其他对企事业单位的补贴</t>
  </si>
  <si>
    <t xml:space="preserve">  不同级政府间转移性支出</t>
  </si>
  <si>
    <t xml:space="preserve">  同级政府间转移性支出</t>
  </si>
  <si>
    <t>债务利息支出</t>
  </si>
  <si>
    <t>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</si>
  <si>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</si>
  <si>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</si>
  <si>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</si>
  <si>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</si>
  <si>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</si>
  <si>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</si>
  <si>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</si>
  <si>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公务用车购置</t>
  </si>
  <si>
    <t xml:space="preserve">  其他交通工具购置</t>
  </si>
  <si>
    <t xml:space="preserve">  其他基本建设支出</t>
  </si>
  <si>
    <t>其他资本性支出</t>
  </si>
  <si>
    <t xml:space="preserve">  土地补偿</t>
  </si>
  <si>
    <t xml:space="preserve">  安置补助</t>
  </si>
  <si>
    <t xml:space="preserve">  地上附着物和青苗补偿</t>
  </si>
  <si>
    <t xml:space="preserve">  拆迁补偿</t>
  </si>
  <si>
    <t xml:space="preserve">  产权参股</t>
  </si>
  <si>
    <t xml:space="preserve">  其他资本性支出</t>
  </si>
  <si>
    <t>其他支出</t>
  </si>
  <si>
    <t xml:space="preserve">  预备费</t>
  </si>
  <si>
    <t xml:space="preserve">  预留</t>
  </si>
  <si>
    <t xml:space="preserve">  赠与</t>
  </si>
  <si>
    <t xml:space="preserve">  贷款转贷</t>
  </si>
  <si>
    <t xml:space="preserve">    国有资源(资产)有偿
    使用收入</t>
    <phoneticPr fontId="23" type="noConversion"/>
  </si>
  <si>
    <t>一、税收收入</t>
    <phoneticPr fontId="23" type="noConversion"/>
  </si>
  <si>
    <t xml:space="preserve">    增值税</t>
    <phoneticPr fontId="23" type="noConversion"/>
  </si>
  <si>
    <t xml:space="preserve">    营业税</t>
    <phoneticPr fontId="23" type="noConversion"/>
  </si>
  <si>
    <t xml:space="preserve">    企业所得税</t>
    <phoneticPr fontId="23" type="noConversion"/>
  </si>
  <si>
    <t xml:space="preserve">    个人所得税</t>
    <phoneticPr fontId="23" type="noConversion"/>
  </si>
  <si>
    <t xml:space="preserve">    城市维护建设税</t>
    <phoneticPr fontId="23" type="noConversion"/>
  </si>
  <si>
    <t xml:space="preserve">    房产税</t>
    <phoneticPr fontId="23" type="noConversion"/>
  </si>
  <si>
    <t xml:space="preserve">    印花税</t>
    <phoneticPr fontId="23" type="noConversion"/>
  </si>
  <si>
    <t xml:space="preserve">    城镇土地使用税</t>
    <phoneticPr fontId="23" type="noConversion"/>
  </si>
  <si>
    <t xml:space="preserve">    车船税</t>
    <phoneticPr fontId="23" type="noConversion"/>
  </si>
  <si>
    <t xml:space="preserve">    土地增值税</t>
    <phoneticPr fontId="23" type="noConversion"/>
  </si>
  <si>
    <t xml:space="preserve">    契税</t>
    <phoneticPr fontId="23" type="noConversion"/>
  </si>
  <si>
    <t>二、非税收入</t>
    <phoneticPr fontId="23" type="noConversion"/>
  </si>
  <si>
    <t xml:space="preserve">    专项收入</t>
    <phoneticPr fontId="23" type="noConversion"/>
  </si>
  <si>
    <t xml:space="preserve">    行政事业性收费收入</t>
    <phoneticPr fontId="23" type="noConversion"/>
  </si>
  <si>
    <t xml:space="preserve">    罚没收入</t>
    <phoneticPr fontId="23" type="noConversion"/>
  </si>
  <si>
    <t xml:space="preserve">    国有资本经营收入</t>
    <phoneticPr fontId="23" type="noConversion"/>
  </si>
  <si>
    <t xml:space="preserve">    其他收入</t>
    <phoneticPr fontId="23" type="noConversion"/>
  </si>
  <si>
    <t>医疗卫生与计划生育支出</t>
    <phoneticPr fontId="23" type="noConversion"/>
  </si>
  <si>
    <t xml:space="preserve">    地方政府一般债券付息支出</t>
    <phoneticPr fontId="23" type="noConversion"/>
  </si>
  <si>
    <t>一般公共预算收入</t>
    <phoneticPr fontId="23" type="noConversion"/>
  </si>
  <si>
    <t>一般公共预算支出</t>
    <phoneticPr fontId="23" type="noConversion"/>
  </si>
  <si>
    <t xml:space="preserve">  上级补助收入</t>
    <phoneticPr fontId="23" type="noConversion"/>
  </si>
  <si>
    <t xml:space="preserve">  补助下级支出</t>
    <phoneticPr fontId="23" type="noConversion"/>
  </si>
  <si>
    <t xml:space="preserve">  省补助计划单列市收入</t>
    <phoneticPr fontId="23" type="noConversion"/>
  </si>
  <si>
    <t xml:space="preserve">  计划单列市上解省支出</t>
    <phoneticPr fontId="23" type="noConversion"/>
  </si>
  <si>
    <t xml:space="preserve">  下级上解收入</t>
    <phoneticPr fontId="23" type="noConversion"/>
  </si>
  <si>
    <t xml:space="preserve">  上解上级支出</t>
    <phoneticPr fontId="23" type="noConversion"/>
  </si>
  <si>
    <t xml:space="preserve">  债务收入</t>
    <phoneticPr fontId="23" type="noConversion"/>
  </si>
  <si>
    <t xml:space="preserve">  债券还本支出</t>
    <phoneticPr fontId="23" type="noConversion"/>
  </si>
  <si>
    <t xml:space="preserve">  调入预算稳定调节基金</t>
    <phoneticPr fontId="23" type="noConversion"/>
  </si>
  <si>
    <t xml:space="preserve">  债券转贷支出</t>
    <phoneticPr fontId="23" type="noConversion"/>
  </si>
  <si>
    <t xml:space="preserve">  调入资金</t>
    <phoneticPr fontId="23" type="noConversion"/>
  </si>
  <si>
    <t xml:space="preserve">  安排预算稳定调节基金</t>
    <phoneticPr fontId="23" type="noConversion"/>
  </si>
  <si>
    <t xml:space="preserve">  上年结转结余收入</t>
    <phoneticPr fontId="23" type="noConversion"/>
  </si>
  <si>
    <t xml:space="preserve">  增设预算周转金</t>
    <phoneticPr fontId="23" type="noConversion"/>
  </si>
  <si>
    <t xml:space="preserve">  年终结转结余</t>
    <phoneticPr fontId="23" type="noConversion"/>
  </si>
  <si>
    <t xml:space="preserve">      其中：净结余</t>
    <phoneticPr fontId="23" type="noConversion"/>
  </si>
  <si>
    <t xml:space="preserve">    国有资源(资产)有偿使用收入</t>
    <phoneticPr fontId="23" type="noConversion"/>
  </si>
  <si>
    <t xml:space="preserve">  调出资金</t>
    <phoneticPr fontId="23" type="noConversion"/>
  </si>
  <si>
    <t xml:space="preserve">     其中：净结余</t>
    <phoneticPr fontId="23" type="noConversion"/>
  </si>
  <si>
    <t xml:space="preserve">         其他文化事业建设费安排
         的支出</t>
    <phoneticPr fontId="23" type="noConversion"/>
  </si>
  <si>
    <t xml:space="preserve">      国有土地使用权出让收入安排
      的支出</t>
    <phoneticPr fontId="23" type="noConversion"/>
  </si>
  <si>
    <t xml:space="preserve">       地方新增建设用地土地有偿
       使用费收入</t>
    <phoneticPr fontId="23" type="noConversion"/>
  </si>
  <si>
    <t xml:space="preserve">        其他国有土地使用权出让收入
        安排的支出</t>
    <phoneticPr fontId="23" type="noConversion"/>
  </si>
  <si>
    <t xml:space="preserve">        其他城市公用事业附加安排的
        支出</t>
    <phoneticPr fontId="23" type="noConversion"/>
  </si>
  <si>
    <t xml:space="preserve">       国家电影事业发展专项资金及
       对应专项债务收入安排的支出</t>
    <phoneticPr fontId="23" type="noConversion"/>
  </si>
  <si>
    <t>科目</t>
    <phoneticPr fontId="23" type="noConversion"/>
  </si>
  <si>
    <t>2015年
决算数</t>
    <phoneticPr fontId="23" type="noConversion"/>
  </si>
  <si>
    <t>完成调整
预算数
%</t>
    <phoneticPr fontId="23" type="noConversion"/>
  </si>
  <si>
    <t xml:space="preserve">      新增建设用地土地有偿使用费
      安排的支出</t>
    <phoneticPr fontId="23" type="noConversion"/>
  </si>
  <si>
    <t xml:space="preserve">      污水处理费及对应专项债务收入
      安排的支出</t>
    <phoneticPr fontId="23" type="noConversion"/>
  </si>
  <si>
    <t xml:space="preserve">        其他新型墙体材料专项
        基金支出</t>
    <phoneticPr fontId="23" type="noConversion"/>
  </si>
  <si>
    <t xml:space="preserve">      彩票发行销售机构业务费安排
      的支出</t>
    <phoneticPr fontId="23" type="noConversion"/>
  </si>
  <si>
    <t xml:space="preserve">        用于社会福利的彩票
        公益金支出</t>
    <phoneticPr fontId="23" type="noConversion"/>
  </si>
  <si>
    <t xml:space="preserve">        用于体育事业的彩票
        公益金支出</t>
    <phoneticPr fontId="23" type="noConversion"/>
  </si>
  <si>
    <t xml:space="preserve">        用于残疾人事业的彩票
        公益金支出</t>
    <phoneticPr fontId="23" type="noConversion"/>
  </si>
  <si>
    <t>一、社会保险基金资产负债表…………………………………………………………………………社决01表</t>
  </si>
  <si>
    <t>工伤保险基金</t>
  </si>
  <si>
    <t>失业保险基金</t>
  </si>
  <si>
    <t>生育保险基金</t>
  </si>
  <si>
    <t>年初数</t>
  </si>
  <si>
    <t>年末数</t>
  </si>
  <si>
    <t>一、资产</t>
  </si>
  <si>
    <t>二、负债</t>
  </si>
  <si>
    <t>三、基金</t>
  </si>
  <si>
    <t>一、基本养老保险费收入</t>
  </si>
  <si>
    <t>一、基本养老金支出</t>
  </si>
  <si>
    <t>二、利息收入</t>
  </si>
  <si>
    <t xml:space="preserve">    其中：离休金</t>
  </si>
  <si>
    <t xml:space="preserve">三、财政补贴收入 </t>
  </si>
  <si>
    <t>二、医疗补助金支出</t>
  </si>
  <si>
    <t>四、其他收入</t>
  </si>
  <si>
    <t>三、丧葬抚恤补助支出</t>
  </si>
  <si>
    <t>四、其他支出</t>
  </si>
  <si>
    <t>×</t>
  </si>
  <si>
    <t>五、转移收入</t>
  </si>
  <si>
    <t>五、转移支出</t>
  </si>
  <si>
    <t>六、本年收入小计</t>
  </si>
  <si>
    <t>六、本年支出小计</t>
  </si>
  <si>
    <t>七、补助下级支出</t>
  </si>
  <si>
    <t>八、下级上解收入</t>
  </si>
  <si>
    <t>八、上解上级支出</t>
  </si>
  <si>
    <t>九、本年收入合计</t>
  </si>
  <si>
    <t>九、本年支出合计</t>
  </si>
  <si>
    <t>十、本年收支结余</t>
  </si>
  <si>
    <t>十、上年结余</t>
  </si>
  <si>
    <t>十一、年末滚存结余</t>
  </si>
  <si>
    <t>单位：元</t>
  </si>
  <si>
    <t>合计</t>
  </si>
  <si>
    <t>一、个人缴费收入</t>
  </si>
  <si>
    <t>一、基础养老金支出</t>
  </si>
  <si>
    <t>二、集体补助收入</t>
  </si>
  <si>
    <t>二、个人账户养老金支出</t>
  </si>
  <si>
    <t>三、其他支出</t>
  </si>
  <si>
    <t>五、其他收入</t>
  </si>
  <si>
    <t>六、转移收入</t>
  </si>
  <si>
    <t>七、本年收入小计</t>
  </si>
  <si>
    <t>八、上级补助收入</t>
  </si>
  <si>
    <t>九、下级上解收入</t>
  </si>
  <si>
    <t>十、本年收入合计</t>
  </si>
  <si>
    <t>十一、上年结余</t>
  </si>
  <si>
    <t>统账结合</t>
  </si>
  <si>
    <t>一、基本医疗保险费收入</t>
  </si>
  <si>
    <t>一、基本医疗保险待遇支出</t>
  </si>
  <si>
    <t>三、财政补贴收入</t>
  </si>
  <si>
    <t>二、其他支出</t>
  </si>
  <si>
    <t>三、转移支出</t>
  </si>
  <si>
    <t>四、本年支出小计</t>
  </si>
  <si>
    <t>七、上级补助收入</t>
  </si>
  <si>
    <t>五、补助下级支出</t>
  </si>
  <si>
    <t>六、上解上级支出</t>
  </si>
  <si>
    <t>七、本年支出合计</t>
  </si>
  <si>
    <t>八、本年收支结余</t>
  </si>
  <si>
    <t>九、年末滚存结余</t>
  </si>
  <si>
    <t>一、缴费收入</t>
  </si>
  <si>
    <t xml:space="preserve">    其中：住院支出</t>
  </si>
  <si>
    <t>项      目</t>
  </si>
  <si>
    <t>金      额</t>
  </si>
  <si>
    <t>一、工伤保险费收入</t>
  </si>
  <si>
    <t>一、工伤保险待遇支出</t>
  </si>
  <si>
    <t>二、劳动能力鉴定费支出</t>
  </si>
  <si>
    <t xml:space="preserve">四、其他收入   </t>
  </si>
  <si>
    <t>三、工伤预防费用支出</t>
  </si>
  <si>
    <t xml:space="preserve">    其中:滞纳金</t>
  </si>
  <si>
    <t xml:space="preserve">八、上解上级支出 </t>
  </si>
  <si>
    <t xml:space="preserve">    其中：储备金</t>
  </si>
  <si>
    <t xml:space="preserve">      其中：储备金</t>
  </si>
  <si>
    <t>一、失业保险费收入</t>
  </si>
  <si>
    <t>一、失业保险金支出</t>
  </si>
  <si>
    <t>四、职业培训补贴支出</t>
  </si>
  <si>
    <t>五、职业介绍补贴支出</t>
  </si>
  <si>
    <t>一、生育保险费收入</t>
  </si>
  <si>
    <t>四、转移支出</t>
  </si>
  <si>
    <t>五、本年支出小计</t>
  </si>
  <si>
    <t>六、补助下级支出</t>
  </si>
  <si>
    <t>七、上解上级支出</t>
  </si>
  <si>
    <t>八、本年支出合计</t>
  </si>
  <si>
    <t>九、本年收支结余</t>
  </si>
  <si>
    <t>十、年末滚存结余</t>
  </si>
  <si>
    <t>企业职工基本
养老保险基金</t>
  </si>
  <si>
    <t>新型农村合作医疗基金</t>
  </si>
  <si>
    <t>就业专项资金</t>
  </si>
  <si>
    <t>其他</t>
  </si>
  <si>
    <t>一、年初数</t>
  </si>
  <si>
    <t>二、年末数</t>
  </si>
  <si>
    <t>合　　计</t>
  </si>
  <si>
    <t>城镇职工基本
医疗保险基金</t>
  </si>
  <si>
    <t>一、上年结余</t>
  </si>
  <si>
    <t>二、本年收入</t>
  </si>
  <si>
    <t>三、本年支出</t>
  </si>
  <si>
    <t>四、本年收支结余</t>
  </si>
  <si>
    <t>五、年末滚存结余</t>
  </si>
  <si>
    <t>城镇居民基本医疗保险基金</t>
  </si>
  <si>
    <t>一、上年预算结转</t>
  </si>
  <si>
    <t>　 （一）省级</t>
  </si>
  <si>
    <t>　 （二）地级</t>
  </si>
  <si>
    <t>　 （三）县级</t>
  </si>
  <si>
    <t>二、本年预算安排</t>
  </si>
  <si>
    <t xml:space="preserve">   （一）中央级</t>
  </si>
  <si>
    <t>　 （二）省级</t>
  </si>
  <si>
    <t>　 （三）地级</t>
  </si>
  <si>
    <t>　 （四）县级</t>
  </si>
  <si>
    <t>三、本年预算支出</t>
  </si>
  <si>
    <t>四、本年预算结转</t>
  </si>
  <si>
    <t>社决附02表</t>
  </si>
  <si>
    <t>单位</t>
  </si>
  <si>
    <t>人</t>
  </si>
  <si>
    <t>元</t>
  </si>
  <si>
    <t>一、城镇职工基本医疗保险</t>
  </si>
  <si>
    <t>三、生育保险</t>
  </si>
  <si>
    <t>人次</t>
  </si>
  <si>
    <t>一、城乡居民基本医疗保险</t>
  </si>
  <si>
    <t xml:space="preserve">             2.60周岁以上老年人</t>
  </si>
  <si>
    <t xml:space="preserve">             3.其他人员</t>
  </si>
  <si>
    <t xml:space="preserve">   (二)享受待遇人次数</t>
  </si>
  <si>
    <t xml:space="preserve">   (一)参保人员年末数</t>
  </si>
  <si>
    <t>一、参保人员年末数</t>
  </si>
  <si>
    <t xml:space="preserve">    其中：实际缴费人员年末数</t>
  </si>
  <si>
    <t>二、缴费基数总额</t>
  </si>
  <si>
    <t>元/人月</t>
  </si>
  <si>
    <t>个人储蓄养老保险</t>
  </si>
  <si>
    <t>企业补充养老保险</t>
  </si>
  <si>
    <t>一、基金收支情况</t>
  </si>
  <si>
    <t xml:space="preserve">    （一）上年结余</t>
  </si>
  <si>
    <t xml:space="preserve">    （二）本年收入</t>
  </si>
  <si>
    <t xml:space="preserve">          其中：保险费收入</t>
  </si>
  <si>
    <t xml:space="preserve">    （三）本年支出</t>
  </si>
  <si>
    <t xml:space="preserve">          其中：养老金支出</t>
  </si>
  <si>
    <t xml:space="preserve">    （四）本年收支结余</t>
  </si>
  <si>
    <t xml:space="preserve">    （五）年末滚存结余</t>
  </si>
  <si>
    <t>二、参保人员年末数</t>
  </si>
  <si>
    <t xml:space="preserve">    其中：领取养老金人员年末数</t>
  </si>
  <si>
    <t>一、特殊人员医疗保障情况</t>
  </si>
  <si>
    <t>三、优抚对象医疗救助</t>
  </si>
  <si>
    <t>四、补充医疗保险情况</t>
  </si>
  <si>
    <t>二、公务员医疗补助情况</t>
  </si>
  <si>
    <t>项        目</t>
  </si>
  <si>
    <t>总        计</t>
  </si>
  <si>
    <t>数      量</t>
  </si>
  <si>
    <t xml:space="preserve">  (一)参保人员年末数</t>
  </si>
  <si>
    <t>单位:万元</t>
  </si>
  <si>
    <t>预算科目</t>
  </si>
  <si>
    <t>利润收入</t>
  </si>
  <si>
    <t>股利、股息收入</t>
  </si>
  <si>
    <t>产权转让收入</t>
  </si>
  <si>
    <t>清算收入</t>
  </si>
  <si>
    <t>其他国有资本经营预算收入</t>
  </si>
  <si>
    <t>本 年 收 入 合 计</t>
  </si>
  <si>
    <t>本 年 支 出 合 计</t>
  </si>
  <si>
    <t>上级补助收入</t>
  </si>
  <si>
    <t>省补助计划单列市收入</t>
  </si>
  <si>
    <t>调出资金</t>
  </si>
  <si>
    <t>上年结余</t>
  </si>
  <si>
    <t>年终结余</t>
  </si>
  <si>
    <t>收  入  总  计</t>
  </si>
  <si>
    <t>支  出  总  计</t>
  </si>
  <si>
    <t>上年结余</t>
    <phoneticPr fontId="23" type="noConversion"/>
  </si>
  <si>
    <t>收入总计</t>
    <phoneticPr fontId="23" type="noConversion"/>
  </si>
  <si>
    <t xml:space="preserve">     循环经济</t>
    <phoneticPr fontId="23" type="noConversion"/>
  </si>
  <si>
    <t xml:space="preserve">  循环经济</t>
    <phoneticPr fontId="23" type="noConversion"/>
  </si>
  <si>
    <t>二十一、其他政府性基金收入</t>
    <phoneticPr fontId="23" type="noConversion"/>
  </si>
  <si>
    <t>二十、彩票发行机构和彩票销售机构
     的业务费用</t>
    <phoneticPr fontId="23" type="noConversion"/>
  </si>
  <si>
    <t xml:space="preserve">         福利彩票销售机构的业务费用</t>
    <phoneticPr fontId="23" type="noConversion"/>
  </si>
  <si>
    <t xml:space="preserve">         资助国产影片放映</t>
    <phoneticPr fontId="23" type="noConversion"/>
  </si>
  <si>
    <t xml:space="preserve">         资助城市影院</t>
    <phoneticPr fontId="23" type="noConversion"/>
  </si>
  <si>
    <t>九、其他支出</t>
    <phoneticPr fontId="23" type="noConversion"/>
  </si>
  <si>
    <t xml:space="preserve">        污水处理设施建设和运营</t>
    <phoneticPr fontId="23" type="noConversion"/>
  </si>
  <si>
    <t xml:space="preserve">        水利工程建设</t>
    <phoneticPr fontId="23" type="noConversion"/>
  </si>
  <si>
    <t xml:space="preserve">        水利工程维护</t>
    <phoneticPr fontId="23" type="noConversion"/>
  </si>
  <si>
    <t xml:space="preserve">        民航节能减排</t>
    <phoneticPr fontId="23" type="noConversion"/>
  </si>
  <si>
    <t xml:space="preserve">        用于教育事业的彩票公益金
        支出</t>
    <phoneticPr fontId="23" type="noConversion"/>
  </si>
  <si>
    <t>第三部分：国有资本经营决算表</t>
    <phoneticPr fontId="23" type="noConversion"/>
  </si>
  <si>
    <t>第四部分：社会保险基金决算表</t>
    <phoneticPr fontId="23" type="noConversion"/>
  </si>
  <si>
    <t>第二部分：政府性基金决算表</t>
    <phoneticPr fontId="23" type="noConversion"/>
  </si>
  <si>
    <t>一、一般公共服务支出</t>
  </si>
  <si>
    <t>二、外交支出</t>
  </si>
  <si>
    <t>三、国防支出</t>
  </si>
  <si>
    <t>四、公共安全支出</t>
  </si>
  <si>
    <t>五、教育支出</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</si>
  <si>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</si>
  <si>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</si>
  <si>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</si>
  <si>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</si>
  <si>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</si>
  <si>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</si>
  <si>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</si>
  <si>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</si>
  <si>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</si>
  <si>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</si>
  <si>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</si>
  <si>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</si>
  <si>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</si>
  <si>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</si>
  <si>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</si>
  <si>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二十一、预备费</t>
  </si>
  <si>
    <t>二十二、其他支出</t>
  </si>
  <si>
    <t>二十三、债务付息支出</t>
  </si>
  <si>
    <t>二十四、债务发行费用支出</t>
  </si>
  <si>
    <t>二、教育</t>
    <phoneticPr fontId="23" type="noConversion"/>
  </si>
  <si>
    <t>序号</t>
    <phoneticPr fontId="83" type="noConversion"/>
  </si>
  <si>
    <t>地区</t>
    <phoneticPr fontId="83" type="noConversion"/>
  </si>
  <si>
    <t>债务余额情况</t>
    <phoneticPr fontId="83" type="noConversion"/>
  </si>
  <si>
    <t>合计</t>
    <phoneticPr fontId="83" type="noConversion"/>
  </si>
  <si>
    <t>2016年深圳市一般公共预算收支决算（草案）</t>
    <phoneticPr fontId="23" type="noConversion"/>
  </si>
  <si>
    <t>2016年
预算数</t>
    <phoneticPr fontId="23" type="noConversion"/>
  </si>
  <si>
    <t>2016年
调整预算数</t>
    <phoneticPr fontId="23" type="noConversion"/>
  </si>
  <si>
    <t>2016年
决算数</t>
    <phoneticPr fontId="23" type="noConversion"/>
  </si>
  <si>
    <t>2015年
决算数</t>
    <phoneticPr fontId="23" type="noConversion"/>
  </si>
  <si>
    <t>2015年
决算数</t>
    <phoneticPr fontId="23" type="noConversion"/>
  </si>
  <si>
    <t>2016年深圳市本级一般公共预算收支决算（草案）</t>
    <phoneticPr fontId="23" type="noConversion"/>
  </si>
  <si>
    <t>比2015年
决算数增长%</t>
    <phoneticPr fontId="23" type="noConversion"/>
  </si>
  <si>
    <t xml:space="preserve">    资源税</t>
    <phoneticPr fontId="23" type="noConversion"/>
  </si>
  <si>
    <t>债务付息支出</t>
  </si>
  <si>
    <t xml:space="preserve">  地方政府一般债务付息支出</t>
  </si>
  <si>
    <t xml:space="preserve">    成品油价格改革对渔业的补贴</t>
  </si>
  <si>
    <t xml:space="preserve">    海岛和海域保护</t>
  </si>
  <si>
    <t>一、一般公共服务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</si>
  <si>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</si>
  <si>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</si>
  <si>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</si>
  <si>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</si>
  <si>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</si>
  <si>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</si>
  <si>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</si>
  <si>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</si>
  <si>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</si>
  <si>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</si>
  <si>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</si>
  <si>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</si>
  <si>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</si>
  <si>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</si>
  <si>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</si>
  <si>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</si>
  <si>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</si>
  <si>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</si>
  <si>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</si>
  <si>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</si>
  <si>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</si>
  <si>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</si>
  <si>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</si>
  <si>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</si>
  <si>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</si>
  <si>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</si>
  <si>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</si>
  <si>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</si>
  <si>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</si>
  <si>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</si>
  <si>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</si>
  <si>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应对气象变化管理事务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</si>
  <si>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</si>
  <si>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</si>
  <si>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</si>
  <si>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</si>
  <si>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</si>
  <si>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</si>
  <si>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</si>
  <si>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</si>
  <si>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</si>
  <si>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</si>
  <si>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</si>
  <si>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</si>
  <si>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</si>
  <si>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</si>
  <si>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</si>
  <si>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</si>
  <si>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</si>
  <si>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</si>
  <si>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</si>
  <si>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</si>
  <si>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</si>
  <si>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</si>
  <si>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</si>
  <si>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</si>
  <si>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</si>
  <si>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</si>
  <si>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</si>
  <si>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</si>
  <si>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</si>
  <si>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</si>
  <si>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</si>
  <si>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</si>
  <si>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</si>
  <si>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</si>
  <si>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</si>
  <si>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</si>
  <si>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</si>
  <si>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</si>
  <si>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</si>
  <si>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</si>
  <si>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</si>
  <si>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</si>
  <si>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</si>
  <si>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</si>
  <si>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</si>
  <si>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</si>
  <si>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</si>
  <si>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</si>
  <si>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</si>
  <si>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</si>
  <si>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</si>
  <si>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</si>
  <si>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</si>
  <si>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</si>
  <si>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</si>
  <si>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</si>
  <si>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</si>
  <si>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</si>
  <si>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</si>
  <si>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</si>
  <si>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</si>
  <si>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</si>
  <si>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</si>
  <si>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</si>
  <si>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</si>
  <si>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</si>
  <si>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</si>
  <si>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</si>
  <si>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</si>
  <si>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</si>
  <si>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</si>
  <si>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</si>
  <si>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</si>
  <si>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</si>
  <si>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</si>
  <si>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</si>
  <si>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</si>
  <si>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</si>
  <si>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</si>
  <si>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</si>
  <si>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</si>
  <si>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</si>
  <si>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</si>
  <si>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</si>
  <si>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</si>
  <si>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</si>
  <si>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</si>
  <si>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</si>
  <si>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</si>
  <si>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</si>
  <si>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</si>
  <si>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</si>
  <si>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</si>
  <si>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</si>
  <si>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</si>
  <si>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</si>
  <si>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</si>
  <si>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</si>
  <si>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</si>
  <si>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</si>
  <si>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</si>
  <si>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</si>
  <si>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</si>
  <si>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</si>
  <si>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</si>
  <si>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</si>
  <si>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</si>
  <si>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</si>
  <si>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其他一般公共服务支出</t>
  </si>
  <si>
    <t xml:space="preserve">      国家赔偿费用支出</t>
  </si>
  <si>
    <t xml:space="preserve">      其他一般公共服务支出</t>
  </si>
  <si>
    <t xml:space="preserve">    对外合作与交流</t>
  </si>
  <si>
    <t xml:space="preserve">    其他外交支出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</si>
  <si>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</si>
  <si>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</si>
  <si>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</si>
  <si>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</si>
  <si>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</si>
  <si>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</si>
  <si>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</si>
  <si>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</si>
  <si>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其他国防动员支出</t>
  </si>
  <si>
    <t xml:space="preserve">    其他国防支出</t>
  </si>
  <si>
    <t xml:space="preserve">      其他国防支出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</si>
  <si>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</si>
  <si>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</si>
  <si>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</si>
  <si>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</si>
  <si>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</si>
  <si>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</si>
  <si>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</si>
  <si>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</si>
  <si>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</si>
  <si>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</si>
  <si>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</si>
  <si>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</si>
  <si>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</si>
  <si>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</si>
  <si>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</si>
  <si>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</si>
  <si>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</si>
  <si>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</si>
  <si>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</si>
  <si>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</si>
  <si>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</si>
  <si>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</si>
  <si>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</si>
  <si>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</si>
  <si>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</si>
  <si>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</si>
  <si>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</si>
  <si>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</si>
  <si>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</si>
  <si>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</si>
  <si>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</si>
  <si>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</si>
  <si>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</si>
  <si>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</si>
  <si>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</si>
  <si>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</si>
  <si>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</si>
  <si>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</si>
  <si>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</si>
  <si>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</si>
  <si>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</si>
  <si>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</si>
  <si>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</si>
  <si>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</si>
  <si>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</si>
  <si>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</si>
  <si>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</si>
  <si>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</si>
  <si>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</si>
  <si>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</si>
  <si>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</si>
  <si>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</si>
  <si>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</si>
  <si>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</si>
  <si>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</si>
  <si>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</si>
  <si>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</si>
  <si>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</si>
  <si>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</si>
  <si>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</si>
  <si>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</si>
  <si>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</si>
  <si>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</si>
  <si>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</si>
  <si>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</si>
  <si>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</si>
  <si>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</si>
  <si>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</si>
  <si>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</si>
  <si>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</si>
  <si>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其他公共安全支出</t>
  </si>
  <si>
    <t xml:space="preserve">      其他公共安全支出(项)</t>
  </si>
  <si>
    <t xml:space="preserve">      其他消防</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</si>
  <si>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</si>
  <si>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</si>
  <si>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</si>
  <si>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</si>
  <si>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</si>
  <si>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</si>
  <si>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</si>
  <si>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</si>
  <si>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</si>
  <si>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</si>
  <si>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</si>
  <si>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</si>
  <si>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</si>
  <si>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</si>
  <si>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</si>
  <si>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</si>
  <si>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</si>
  <si>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</si>
  <si>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</si>
  <si>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</si>
  <si>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</si>
  <si>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</si>
  <si>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</si>
  <si>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</si>
  <si>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</si>
  <si>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</si>
  <si>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</si>
  <si>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</si>
  <si>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</si>
  <si>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</si>
  <si>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</si>
  <si>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</si>
  <si>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</si>
  <si>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</si>
  <si>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</si>
  <si>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</si>
  <si>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</si>
  <si>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</si>
  <si>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</si>
  <si>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</si>
  <si>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</si>
  <si>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</si>
  <si>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</si>
  <si>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</si>
  <si>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</si>
  <si>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</si>
  <si>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</si>
  <si>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</si>
  <si>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</si>
  <si>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</si>
  <si>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</si>
  <si>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</si>
  <si>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</si>
  <si>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</si>
  <si>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</si>
  <si>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</si>
  <si>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</si>
  <si>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</si>
  <si>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</si>
  <si>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</si>
  <si>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</si>
  <si>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</si>
  <si>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</si>
  <si>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</si>
  <si>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</si>
  <si>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</si>
  <si>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</si>
  <si>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</si>
  <si>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</si>
  <si>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</si>
  <si>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</si>
  <si>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</si>
  <si>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</si>
  <si>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</si>
  <si>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</si>
  <si>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</si>
  <si>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</si>
  <si>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</si>
  <si>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</si>
  <si>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</si>
  <si>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</si>
  <si>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</si>
  <si>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</si>
  <si>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</si>
  <si>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</si>
  <si>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</si>
  <si>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</si>
  <si>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</si>
  <si>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</si>
  <si>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</si>
  <si>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</si>
  <si>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</si>
  <si>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</si>
  <si>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其他科学技术支出</t>
  </si>
  <si>
    <t xml:space="preserve">      科技奖励</t>
  </si>
  <si>
    <t xml:space="preserve">      核应急</t>
  </si>
  <si>
    <t xml:space="preserve">      转制科研机构</t>
  </si>
  <si>
    <t xml:space="preserve">      其他科学技术支出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</si>
  <si>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</si>
  <si>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</si>
  <si>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</si>
  <si>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</si>
  <si>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</si>
  <si>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</si>
  <si>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</si>
  <si>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</si>
  <si>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</si>
  <si>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</si>
  <si>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</si>
  <si>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</si>
  <si>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</si>
  <si>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</si>
  <si>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</si>
  <si>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</si>
  <si>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</si>
  <si>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</si>
  <si>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</si>
  <si>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</si>
  <si>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</si>
  <si>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</si>
  <si>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</si>
  <si>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</si>
  <si>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</si>
  <si>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</si>
  <si>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</si>
  <si>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</si>
  <si>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</si>
  <si>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</si>
  <si>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</si>
  <si>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</si>
  <si>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t>
  </si>
  <si>
    <t xml:space="preserve">      宣传文化发展专项支出</t>
  </si>
  <si>
    <t xml:space="preserve">      文化产业发展专项支出</t>
  </si>
  <si>
    <t xml:space="preserve">      其他文化体育与传媒支出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</si>
  <si>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</si>
  <si>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</si>
  <si>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</si>
  <si>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</si>
  <si>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</si>
  <si>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</si>
  <si>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</si>
  <si>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</si>
  <si>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</si>
  <si>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</si>
  <si>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</si>
  <si>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</si>
  <si>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</si>
  <si>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</si>
  <si>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</si>
  <si>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</si>
  <si>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</si>
  <si>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</si>
  <si>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</si>
  <si>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</si>
  <si>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</si>
  <si>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</si>
  <si>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</si>
  <si>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</si>
  <si>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</si>
  <si>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</si>
  <si>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</si>
  <si>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</si>
  <si>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</si>
  <si>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</si>
  <si>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</si>
  <si>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</si>
  <si>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</si>
  <si>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</si>
  <si>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</si>
  <si>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</si>
  <si>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</si>
  <si>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</si>
  <si>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</si>
  <si>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特定就业政策支出</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</si>
  <si>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</si>
  <si>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</si>
  <si>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</si>
  <si>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</si>
  <si>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</si>
  <si>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</si>
  <si>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</si>
  <si>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</si>
  <si>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</si>
  <si>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</si>
  <si>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</si>
  <si>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</si>
  <si>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</si>
  <si>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</si>
  <si>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</si>
  <si>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</si>
  <si>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</si>
  <si>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</si>
  <si>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</si>
  <si>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</si>
  <si>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</si>
  <si>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</si>
  <si>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</si>
  <si>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</si>
  <si>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</si>
  <si>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</si>
  <si>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</si>
  <si>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</si>
  <si>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</si>
  <si>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残疾人生活和护理补助</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</si>
  <si>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</si>
  <si>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</si>
  <si>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</si>
  <si>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</si>
  <si>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</si>
  <si>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</si>
  <si>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</si>
  <si>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</si>
  <si>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临时救助</t>
  </si>
  <si>
    <t xml:space="preserve">      临时救助支出</t>
  </si>
  <si>
    <t xml:space="preserve">      流浪乞讨人员救助支出</t>
  </si>
  <si>
    <t xml:space="preserve">      其他财政对社会保险基金的补助</t>
  </si>
  <si>
    <t xml:space="preserve">    其他社会保障和就业支出</t>
  </si>
  <si>
    <t xml:space="preserve">      其他社会保障和就业支出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</si>
  <si>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</si>
  <si>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</si>
  <si>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</si>
  <si>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</si>
  <si>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</si>
  <si>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</si>
  <si>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</si>
  <si>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</si>
  <si>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</si>
  <si>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</si>
  <si>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</si>
  <si>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</si>
  <si>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</si>
  <si>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</si>
  <si>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</si>
  <si>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</si>
  <si>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</si>
  <si>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</si>
  <si>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</si>
  <si>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</si>
  <si>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</si>
  <si>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</si>
  <si>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</si>
  <si>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</si>
  <si>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</si>
  <si>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</si>
  <si>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</si>
  <si>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</si>
  <si>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</si>
  <si>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</si>
  <si>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</si>
  <si>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</si>
  <si>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</si>
  <si>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</si>
  <si>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</si>
  <si>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</si>
  <si>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</si>
  <si>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</si>
  <si>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</si>
  <si>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</si>
  <si>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</si>
  <si>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</si>
  <si>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</si>
  <si>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</si>
  <si>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</si>
  <si>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</si>
  <si>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</si>
  <si>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</si>
  <si>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</si>
  <si>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财政对城镇职工基本医疗保险基金的补助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</si>
  <si>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</si>
  <si>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</si>
  <si>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</si>
  <si>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</si>
  <si>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</si>
  <si>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</si>
  <si>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</si>
  <si>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</si>
  <si>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</si>
  <si>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</si>
  <si>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</si>
  <si>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t>
  </si>
  <si>
    <t xml:space="preserve">      其他医疗卫生与计划生育支出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</si>
  <si>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</si>
  <si>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</si>
  <si>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</si>
  <si>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</si>
  <si>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</si>
  <si>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</si>
  <si>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</si>
  <si>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</si>
  <si>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</si>
  <si>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</si>
  <si>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</si>
  <si>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</si>
  <si>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</si>
  <si>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</si>
  <si>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</si>
  <si>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</si>
  <si>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</si>
  <si>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排污费安排的支出</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</si>
  <si>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</si>
  <si>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</si>
  <si>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</si>
  <si>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</si>
  <si>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</si>
  <si>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</si>
  <si>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</si>
  <si>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</si>
  <si>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</si>
  <si>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</si>
  <si>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</si>
  <si>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</si>
  <si>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</si>
  <si>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</si>
  <si>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</si>
  <si>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</si>
  <si>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</si>
  <si>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</si>
  <si>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</si>
  <si>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</si>
  <si>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</si>
  <si>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</si>
  <si>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</si>
  <si>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</si>
  <si>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</si>
  <si>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</si>
  <si>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</si>
  <si>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</si>
  <si>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</si>
  <si>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</si>
  <si>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</si>
  <si>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</si>
  <si>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</si>
  <si>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</si>
  <si>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</si>
  <si>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</si>
  <si>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</si>
  <si>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</si>
  <si>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</si>
  <si>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</si>
  <si>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</si>
  <si>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</si>
  <si>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</si>
  <si>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</si>
  <si>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</si>
  <si>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</si>
  <si>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</si>
  <si>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城乡社区管理事务</t>
  </si>
  <si>
    <t xml:space="preserve">        行政运行</t>
  </si>
  <si>
    <t xml:space="preserve">        一般行政管理事务</t>
  </si>
  <si>
    <t xml:space="preserve">        机关服务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</si>
  <si>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</si>
  <si>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</si>
  <si>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</si>
  <si>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</si>
  <si>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</si>
  <si>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</si>
  <si>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</si>
  <si>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</si>
  <si>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</si>
  <si>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</si>
  <si>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</si>
  <si>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</si>
  <si>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</si>
  <si>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</si>
  <si>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城乡社区环境为卫生</t>
  </si>
  <si>
    <t xml:space="preserve">      建设市场管理与监督</t>
  </si>
  <si>
    <t xml:space="preserve">      其他城乡社区支出</t>
  </si>
  <si>
    <t xml:space="preserve">        其他社区城乡支出</t>
  </si>
  <si>
    <t xml:space="preserve">      农业</t>
  </si>
  <si>
    <t xml:space="preserve">        事业运行</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</si>
  <si>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</si>
  <si>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</si>
  <si>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</si>
  <si>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</si>
  <si>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</si>
  <si>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</si>
  <si>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</si>
  <si>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</si>
  <si>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</si>
  <si>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</si>
  <si>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</si>
  <si>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</si>
  <si>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</si>
  <si>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</si>
  <si>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</si>
  <si>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综合财力补助</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</si>
  <si>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</si>
  <si>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</si>
  <si>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</si>
  <si>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</si>
  <si>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</si>
  <si>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</si>
  <si>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</si>
  <si>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</si>
  <si>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</si>
  <si>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</si>
  <si>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</si>
  <si>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</si>
  <si>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</si>
  <si>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</si>
  <si>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</si>
  <si>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</si>
  <si>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</si>
  <si>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</si>
  <si>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</si>
  <si>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</si>
  <si>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</si>
  <si>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</si>
  <si>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</si>
  <si>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</si>
  <si>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</si>
  <si>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</si>
  <si>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</si>
  <si>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</si>
  <si>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</si>
  <si>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</si>
  <si>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</si>
  <si>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</si>
  <si>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</si>
  <si>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</si>
  <si>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</si>
  <si>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</si>
  <si>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</si>
  <si>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</si>
  <si>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</si>
  <si>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</si>
  <si>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</si>
  <si>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</si>
  <si>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</si>
  <si>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</si>
  <si>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</si>
  <si>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</si>
  <si>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江河湖库水系综合治理</t>
  </si>
  <si>
    <t xml:space="preserve">        大中型水库移民后期扶持专项支出</t>
  </si>
  <si>
    <t xml:space="preserve">        水利安全监督</t>
  </si>
  <si>
    <t xml:space="preserve">        水资源费安排的支出</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</si>
  <si>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</si>
  <si>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</si>
  <si>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</si>
  <si>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</si>
  <si>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</si>
  <si>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</si>
  <si>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</si>
  <si>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</si>
  <si>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</si>
  <si>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</si>
  <si>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</si>
  <si>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</si>
  <si>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</si>
  <si>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</si>
  <si>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</si>
  <si>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</si>
  <si>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</si>
  <si>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</si>
  <si>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</si>
  <si>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</si>
  <si>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</si>
  <si>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机构运行</t>
  </si>
  <si>
    <t xml:space="preserve">        土地治理</t>
  </si>
  <si>
    <t xml:space="preserve">        产业化经营</t>
  </si>
  <si>
    <t xml:space="preserve">        科技示范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</si>
  <si>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</si>
  <si>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</si>
  <si>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</si>
  <si>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</si>
  <si>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</si>
  <si>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</si>
  <si>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</si>
  <si>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</si>
  <si>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</si>
  <si>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</si>
  <si>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</si>
  <si>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</si>
  <si>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</si>
  <si>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</si>
  <si>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</si>
  <si>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</si>
  <si>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</si>
  <si>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</si>
  <si>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</si>
  <si>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其他农林水事务支出</t>
  </si>
  <si>
    <t xml:space="preserve">        化解其他公益性乡村债务支出</t>
  </si>
  <si>
    <t xml:space="preserve">        其他农林水事务支出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</si>
  <si>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</si>
  <si>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</si>
  <si>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</si>
  <si>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</si>
  <si>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</si>
  <si>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</si>
  <si>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</si>
  <si>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</si>
  <si>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</si>
  <si>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</si>
  <si>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</si>
  <si>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</si>
  <si>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</si>
  <si>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</si>
  <si>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</si>
  <si>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</si>
  <si>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</si>
  <si>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</si>
  <si>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</si>
  <si>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</si>
  <si>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</si>
  <si>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</si>
  <si>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</si>
  <si>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</si>
  <si>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</si>
  <si>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</si>
  <si>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</si>
  <si>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</si>
  <si>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</si>
  <si>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</si>
  <si>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</si>
  <si>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</si>
  <si>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</si>
  <si>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</si>
  <si>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</si>
  <si>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</si>
  <si>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</si>
  <si>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</si>
  <si>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</si>
  <si>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</si>
  <si>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</si>
  <si>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</si>
  <si>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</si>
  <si>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</si>
  <si>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</si>
  <si>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</si>
  <si>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</si>
  <si>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</si>
  <si>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</si>
  <si>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</si>
  <si>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</si>
  <si>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</si>
  <si>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</si>
  <si>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</si>
  <si>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</si>
  <si>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</si>
  <si>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</si>
  <si>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</si>
  <si>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</si>
  <si>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</si>
  <si>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</si>
  <si>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</si>
  <si>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</si>
  <si>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</si>
  <si>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</si>
  <si>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</si>
  <si>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</si>
  <si>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</si>
  <si>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</si>
  <si>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</si>
  <si>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</si>
  <si>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</si>
  <si>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</si>
  <si>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</si>
  <si>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</si>
  <si>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</si>
  <si>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</si>
  <si>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</si>
  <si>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</si>
  <si>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</si>
  <si>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</si>
  <si>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</si>
  <si>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</si>
  <si>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</si>
  <si>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</si>
  <si>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</si>
  <si>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</si>
  <si>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</si>
  <si>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</si>
  <si>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</si>
  <si>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中央企业监事会专项</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</si>
  <si>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</si>
  <si>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</si>
  <si>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</si>
  <si>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</si>
  <si>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</si>
  <si>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</si>
  <si>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</si>
  <si>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</si>
  <si>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</si>
  <si>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</si>
  <si>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</si>
  <si>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</si>
  <si>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</si>
  <si>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</si>
  <si>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</si>
  <si>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</si>
  <si>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</si>
  <si>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</si>
  <si>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</si>
  <si>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</si>
  <si>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</si>
  <si>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</si>
  <si>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</si>
  <si>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</si>
  <si>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</si>
  <si>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</si>
  <si>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</si>
  <si>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</si>
  <si>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金融部门行政支出</t>
  </si>
  <si>
    <t xml:space="preserve">        安全防卫</t>
  </si>
  <si>
    <t xml:space="preserve">        金融部门其他行政支出</t>
  </si>
  <si>
    <t xml:space="preserve">      金融发展支出</t>
  </si>
  <si>
    <t xml:space="preserve">        政策性银行亏损补贴1</t>
  </si>
  <si>
    <t xml:space="preserve">        商业银行贷款贴息</t>
  </si>
  <si>
    <t xml:space="preserve">        补充资本金</t>
  </si>
  <si>
    <t xml:space="preserve">        风险基金补助</t>
  </si>
  <si>
    <t xml:space="preserve">        其他金融发展支出</t>
  </si>
  <si>
    <t xml:space="preserve">      其他金融支出</t>
  </si>
  <si>
    <t xml:space="preserve">        其他金融支出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</si>
  <si>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</si>
  <si>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</si>
  <si>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</si>
  <si>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</si>
  <si>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</si>
  <si>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</si>
  <si>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</si>
  <si>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</si>
  <si>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</si>
  <si>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</si>
  <si>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</si>
  <si>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</si>
  <si>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</si>
  <si>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</si>
  <si>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</si>
  <si>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</si>
  <si>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</si>
  <si>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</si>
  <si>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地质及矿产资源调查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</si>
  <si>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</si>
  <si>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</si>
  <si>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</si>
  <si>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</si>
  <si>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</si>
  <si>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</si>
  <si>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</si>
  <si>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</si>
  <si>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</si>
  <si>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</si>
  <si>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</si>
  <si>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</si>
  <si>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</si>
  <si>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</si>
  <si>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</si>
  <si>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</si>
  <si>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</si>
  <si>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海洋工程排污费支出</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</si>
  <si>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</si>
  <si>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</si>
  <si>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</si>
  <si>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</si>
  <si>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</si>
  <si>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</si>
  <si>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</si>
  <si>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</si>
  <si>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</si>
  <si>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</si>
  <si>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</si>
  <si>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</si>
  <si>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</si>
  <si>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</si>
  <si>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</si>
  <si>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</si>
  <si>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</si>
  <si>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</si>
  <si>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</si>
  <si>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</si>
  <si>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</si>
  <si>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</si>
  <si>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</si>
  <si>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</si>
  <si>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</si>
  <si>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</si>
  <si>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</si>
  <si>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</si>
  <si>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</si>
  <si>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</si>
  <si>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</si>
  <si>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</si>
  <si>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</si>
  <si>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</si>
  <si>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</si>
  <si>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</si>
  <si>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</si>
  <si>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</si>
  <si>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</si>
  <si>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</si>
  <si>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</si>
  <si>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</si>
  <si>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</si>
  <si>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</si>
  <si>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</si>
  <si>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</si>
  <si>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</si>
  <si>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</si>
  <si>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</si>
  <si>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</si>
  <si>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</si>
  <si>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</si>
  <si>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</si>
  <si>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</si>
  <si>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</si>
  <si>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</si>
  <si>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</si>
  <si>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</si>
  <si>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</si>
  <si>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</si>
  <si>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</si>
  <si>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</si>
  <si>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</si>
  <si>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</si>
  <si>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</si>
  <si>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</si>
  <si>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</si>
  <si>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</si>
  <si>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</si>
  <si>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</si>
  <si>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</si>
  <si>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国家留成油串换石油储备支出</t>
  </si>
  <si>
    <t xml:space="preserve">        天然铀能源储备</t>
  </si>
  <si>
    <t xml:space="preserve">        煤炭储备</t>
  </si>
  <si>
    <t xml:space="preserve">        其他能源储备</t>
  </si>
  <si>
    <t xml:space="preserve">      粮油储备</t>
  </si>
  <si>
    <t xml:space="preserve">        储备粮油补贴支出</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</si>
  <si>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</si>
  <si>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</si>
  <si>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</si>
  <si>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</si>
  <si>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</si>
  <si>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</si>
  <si>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</si>
  <si>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</si>
  <si>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</si>
  <si>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</si>
  <si>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</si>
  <si>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</si>
  <si>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</si>
  <si>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</si>
  <si>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</si>
  <si>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</si>
  <si>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二十二、债务付息支出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</si>
  <si>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</si>
  <si>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</si>
  <si>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</si>
  <si>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</si>
  <si>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</si>
  <si>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二十三、债务发行费用支出</t>
  </si>
  <si>
    <t xml:space="preserve">      地方政府一般债务发行费用支出</t>
  </si>
  <si>
    <t>二十四、其他支出</t>
  </si>
  <si>
    <t xml:space="preserve">        年初预留</t>
  </si>
  <si>
    <t xml:space="preserve">        其他支出</t>
  </si>
  <si>
    <t>支出合计</t>
  </si>
  <si>
    <t xml:space="preserve">    应对气象变化管理事务</t>
    <phoneticPr fontId="23" type="noConversion"/>
  </si>
  <si>
    <t xml:space="preserve">  新闻出版广播影视</t>
    <phoneticPr fontId="23" type="noConversion"/>
  </si>
  <si>
    <t xml:space="preserve">    新闻通讯</t>
    <phoneticPr fontId="23" type="noConversion"/>
  </si>
  <si>
    <t xml:space="preserve">    其他新闻出版广播影视支出</t>
    <phoneticPr fontId="23" type="noConversion"/>
  </si>
  <si>
    <t xml:space="preserve">  财政对其他社会保险基金的补助</t>
    <phoneticPr fontId="23" type="noConversion"/>
  </si>
  <si>
    <t xml:space="preserve">    用一般公共预算补充基金</t>
    <phoneticPr fontId="23" type="noConversion"/>
  </si>
  <si>
    <t xml:space="preserve">  最低生活保障</t>
    <phoneticPr fontId="23" type="noConversion"/>
  </si>
  <si>
    <t xml:space="preserve">    城市最低生活保障金支出</t>
    <phoneticPr fontId="23" type="noConversion"/>
  </si>
  <si>
    <t xml:space="preserve">    农村最低生活保障金支出</t>
    <phoneticPr fontId="23" type="noConversion"/>
  </si>
  <si>
    <t xml:space="preserve">  其他生活救助</t>
    <phoneticPr fontId="23" type="noConversion"/>
  </si>
  <si>
    <t xml:space="preserve">    其他城市生活救助</t>
    <phoneticPr fontId="23" type="noConversion"/>
  </si>
  <si>
    <t xml:space="preserve">    其他农村生活救助</t>
    <phoneticPr fontId="23" type="noConversion"/>
  </si>
  <si>
    <t>医疗卫生与计划生育支出</t>
    <phoneticPr fontId="23" type="noConversion"/>
  </si>
  <si>
    <t xml:space="preserve">  医疗保障</t>
    <phoneticPr fontId="23" type="noConversion"/>
  </si>
  <si>
    <t xml:space="preserve">  循环经济</t>
    <phoneticPr fontId="23" type="noConversion"/>
  </si>
  <si>
    <t xml:space="preserve">     循环经济</t>
    <phoneticPr fontId="23" type="noConversion"/>
  </si>
  <si>
    <t xml:space="preserve">    农业资源保护修复与利用</t>
    <phoneticPr fontId="23" type="noConversion"/>
  </si>
  <si>
    <t xml:space="preserve">  普惠金融发展支出</t>
    <phoneticPr fontId="23" type="noConversion"/>
  </si>
  <si>
    <t xml:space="preserve">    支持农村金融机构</t>
    <phoneticPr fontId="23" type="noConversion"/>
  </si>
  <si>
    <t xml:space="preserve">    创业担保贷款贴息</t>
    <phoneticPr fontId="23" type="noConversion"/>
  </si>
  <si>
    <t xml:space="preserve">    交通运输信息化建设</t>
    <phoneticPr fontId="23" type="noConversion"/>
  </si>
  <si>
    <t xml:space="preserve">  成品油价格改革对交通运输的补贴</t>
    <phoneticPr fontId="23" type="noConversion"/>
  </si>
  <si>
    <t xml:space="preserve">    成品油价格改革补贴其他支出</t>
    <phoneticPr fontId="23" type="noConversion"/>
  </si>
  <si>
    <t xml:space="preserve">    住房公积金管理</t>
    <phoneticPr fontId="23" type="noConversion"/>
  </si>
  <si>
    <t>预备费</t>
    <phoneticPr fontId="23" type="noConversion"/>
  </si>
  <si>
    <t xml:space="preserve">    地方政府一般债券付息支出</t>
    <phoneticPr fontId="23" type="noConversion"/>
  </si>
  <si>
    <t xml:space="preserve">    地方政府其他一般债务付息支出</t>
    <phoneticPr fontId="23" type="noConversion"/>
  </si>
  <si>
    <t xml:space="preserve">    年初预留</t>
    <phoneticPr fontId="23" type="noConversion"/>
  </si>
  <si>
    <t>一般公共预算支出</t>
    <phoneticPr fontId="23" type="noConversion"/>
  </si>
  <si>
    <t>深圳市2016年政府债务余额情况表（草案）</t>
    <phoneticPr fontId="83" type="noConversion"/>
  </si>
  <si>
    <t>2016年末实际余额</t>
    <phoneticPr fontId="83" type="noConversion"/>
  </si>
  <si>
    <t>2016年深圳市本级政府性基金收支决算(草案)</t>
    <phoneticPr fontId="23" type="noConversion"/>
  </si>
  <si>
    <r>
      <t>201</t>
    </r>
    <r>
      <rPr>
        <b/>
        <sz val="12"/>
        <rFont val="宋体"/>
        <family val="3"/>
        <charset val="134"/>
      </rPr>
      <t>6</t>
    </r>
    <r>
      <rPr>
        <b/>
        <sz val="12"/>
        <rFont val="宋体"/>
        <family val="3"/>
        <charset val="134"/>
      </rPr>
      <t>年预算</t>
    </r>
    <phoneticPr fontId="23" type="noConversion"/>
  </si>
  <si>
    <r>
      <t>201</t>
    </r>
    <r>
      <rPr>
        <b/>
        <sz val="12"/>
        <rFont val="宋体"/>
        <family val="3"/>
        <charset val="134"/>
      </rPr>
      <t>6</t>
    </r>
    <r>
      <rPr>
        <b/>
        <sz val="12"/>
        <rFont val="宋体"/>
        <family val="3"/>
        <charset val="134"/>
      </rPr>
      <t>年决算</t>
    </r>
    <phoneticPr fontId="23" type="noConversion"/>
  </si>
  <si>
    <t>2016年市本级政府性基金对区转移支付情况表（草案）</t>
    <phoneticPr fontId="23" type="noConversion"/>
  </si>
  <si>
    <t>全市合计</t>
    <phoneticPr fontId="23" type="noConversion"/>
  </si>
  <si>
    <t>市本级</t>
    <phoneticPr fontId="23" type="noConversion"/>
  </si>
  <si>
    <t>区级合计</t>
    <phoneticPr fontId="23" type="noConversion"/>
  </si>
  <si>
    <t>罗湖区</t>
    <phoneticPr fontId="23" type="noConversion"/>
  </si>
  <si>
    <t>福田区</t>
    <phoneticPr fontId="23" type="noConversion"/>
  </si>
  <si>
    <t>南山区</t>
    <phoneticPr fontId="23" type="noConversion"/>
  </si>
  <si>
    <t>宝安区</t>
    <phoneticPr fontId="23" type="noConversion"/>
  </si>
  <si>
    <t>龙岗区</t>
    <phoneticPr fontId="23" type="noConversion"/>
  </si>
  <si>
    <t>盐田区</t>
    <phoneticPr fontId="23" type="noConversion"/>
  </si>
  <si>
    <t>光明新区</t>
    <phoneticPr fontId="23" type="noConversion"/>
  </si>
  <si>
    <t>坪山区</t>
    <phoneticPr fontId="23" type="noConversion"/>
  </si>
  <si>
    <t>龙华区</t>
    <phoneticPr fontId="23" type="noConversion"/>
  </si>
  <si>
    <t>大鹏新区</t>
    <phoneticPr fontId="23" type="noConversion"/>
  </si>
  <si>
    <t>2016年度深圳市本级一般公共预算支出经济分类决算表（草案）</t>
    <phoneticPr fontId="58" type="noConversion"/>
  </si>
  <si>
    <t>工资福利支出</t>
  </si>
  <si>
    <t xml:space="preserve">  其他社会保障缴费</t>
  </si>
  <si>
    <t xml:space="preserve">  机关事业单位基本养老保险缴费</t>
  </si>
  <si>
    <t xml:space="preserve">  职业年金缴费</t>
  </si>
  <si>
    <t>对个人和家庭的补助</t>
  </si>
  <si>
    <t xml:space="preserve">  采暖补贴</t>
  </si>
  <si>
    <t xml:space="preserve">  物业服务补贴</t>
  </si>
  <si>
    <t>比2015年
决算数增长%</t>
    <phoneticPr fontId="23" type="noConversion"/>
  </si>
  <si>
    <t>2016年度深圳市本级国有资本经营收支决算总表（草案）</t>
    <phoneticPr fontId="23" type="noConversion"/>
  </si>
  <si>
    <t>解决历史遗留问题及改革成本支出</t>
  </si>
  <si>
    <t>国有企业资本金注入</t>
  </si>
  <si>
    <t>国有企业政策性补贴</t>
  </si>
  <si>
    <t>金融国有资本经营预算支出</t>
  </si>
  <si>
    <t>其他国有资本经营预算支出</t>
  </si>
  <si>
    <t>预算数</t>
    <phoneticPr fontId="23" type="noConversion"/>
  </si>
  <si>
    <t>预算数</t>
    <phoneticPr fontId="23" type="noConversion"/>
  </si>
  <si>
    <t xml:space="preserve">  石油石化企业利润收入</t>
  </si>
  <si>
    <t xml:space="preserve">  厂办大集体改革支出</t>
  </si>
  <si>
    <t xml:space="preserve">  电力企业利润收入</t>
  </si>
  <si>
    <t xml:space="preserve">  “三供一业”移交补助支出</t>
  </si>
  <si>
    <t xml:space="preserve">  电信企业利润收入</t>
  </si>
  <si>
    <t xml:space="preserve">  国有企业办职教幼教补助支出</t>
  </si>
  <si>
    <t xml:space="preserve">  煤炭企业利润收入</t>
  </si>
  <si>
    <t xml:space="preserve">  国有企业办公共服务机构移交补助支出</t>
  </si>
  <si>
    <t xml:space="preserve">  有色冶金采掘企业利润收入</t>
  </si>
  <si>
    <t xml:space="preserve">  国有企业退休人员社会化管理补助支出</t>
  </si>
  <si>
    <t xml:space="preserve">  钢铁企业利润收入</t>
  </si>
  <si>
    <t xml:space="preserve">  国有企业棚户区改造支出</t>
  </si>
  <si>
    <t xml:space="preserve">  化工企业利润收入</t>
  </si>
  <si>
    <t xml:space="preserve">  国有企业改革成本支出</t>
  </si>
  <si>
    <t xml:space="preserve">  运输企业利润收入</t>
  </si>
  <si>
    <t xml:space="preserve">  离休干部医药费补助支出</t>
  </si>
  <si>
    <t xml:space="preserve">  电子企业利润收入</t>
  </si>
  <si>
    <t xml:space="preserve">  其他解决历史遗留问题及改革成本支出</t>
  </si>
  <si>
    <t xml:space="preserve">  机械企业利润收入</t>
  </si>
  <si>
    <t xml:space="preserve">  投资服务企业利润收入</t>
  </si>
  <si>
    <t xml:space="preserve">  国有经济结构调整支出</t>
  </si>
  <si>
    <t xml:space="preserve">  纺织轻工企业利润收入</t>
  </si>
  <si>
    <t xml:space="preserve">  公益性设施投资支出</t>
  </si>
  <si>
    <t xml:space="preserve">  贸易企业利润收入</t>
  </si>
  <si>
    <t xml:space="preserve">  前瞻性战略性产业发展支出</t>
  </si>
  <si>
    <t xml:space="preserve">  建筑施工企业利润收入</t>
  </si>
  <si>
    <t xml:space="preserve">  生态环境保护支出</t>
  </si>
  <si>
    <t xml:space="preserve">  房地产企业利润收入</t>
  </si>
  <si>
    <t xml:space="preserve">  支持科技进步支出</t>
  </si>
  <si>
    <t xml:space="preserve">  建材企业利润收入</t>
  </si>
  <si>
    <t xml:space="preserve">  保障国家经济安全支出</t>
  </si>
  <si>
    <t xml:space="preserve">  境外企业利润收入</t>
  </si>
  <si>
    <t xml:space="preserve">  对外投资合作支出</t>
  </si>
  <si>
    <t xml:space="preserve">  对外合作企业利润收入</t>
  </si>
  <si>
    <t xml:space="preserve">  其他国有企业资本金注入</t>
  </si>
  <si>
    <t xml:space="preserve">  医药企业利润收入</t>
  </si>
  <si>
    <t>国有企业政策性补贴(款)</t>
  </si>
  <si>
    <t xml:space="preserve">  农林牧渔企业利润收入</t>
  </si>
  <si>
    <t xml:space="preserve">  国有企业政策性补贴(项)</t>
  </si>
  <si>
    <t xml:space="preserve">  邮政企业利润收入</t>
  </si>
  <si>
    <t xml:space="preserve">  军工企业利润收入</t>
  </si>
  <si>
    <t xml:space="preserve">  资本性支出</t>
  </si>
  <si>
    <t xml:space="preserve">  转制科研院所利润收入</t>
  </si>
  <si>
    <t xml:space="preserve">  改革性支出</t>
  </si>
  <si>
    <t xml:space="preserve">  地质勘查企业利润收入</t>
  </si>
  <si>
    <t xml:space="preserve">  其他金融国有资本经营预算支出</t>
  </si>
  <si>
    <t xml:space="preserve">  卫生体育福利企业利润收入</t>
  </si>
  <si>
    <t>其他国有资本经营预算支出(款)</t>
  </si>
  <si>
    <t xml:space="preserve">  教育文化广播企业利润收入</t>
  </si>
  <si>
    <t xml:space="preserve">  其他国有资本经营预算支出(项)</t>
  </si>
  <si>
    <t xml:space="preserve">  科学研究企业利润收入</t>
  </si>
  <si>
    <t xml:space="preserve">  机关社团所属企业利润收入</t>
  </si>
  <si>
    <t xml:space="preserve">  金融企业利润收入</t>
  </si>
  <si>
    <t xml:space="preserve">  其他国有资本经营预算企业利润收入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</si>
  <si>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</si>
  <si>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</si>
  <si>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</si>
  <si>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</si>
  <si>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</si>
  <si>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</si>
  <si>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</si>
  <si>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</si>
  <si>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</si>
  <si>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</si>
  <si>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</si>
  <si>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2016年度深圳市本级国有资本经营收支决算明细表（草案）</t>
    <phoneticPr fontId="23" type="noConversion"/>
  </si>
  <si>
    <t>一</t>
    <phoneticPr fontId="83" type="noConversion"/>
  </si>
  <si>
    <t>全省（区、市）
合计</t>
    <phoneticPr fontId="83" type="noConversion"/>
  </si>
  <si>
    <t>（一）</t>
    <phoneticPr fontId="83" type="noConversion"/>
  </si>
  <si>
    <t>市本级小计</t>
    <phoneticPr fontId="83" type="noConversion"/>
  </si>
  <si>
    <t>（二）</t>
    <phoneticPr fontId="83" type="noConversion"/>
  </si>
  <si>
    <t>区级小计</t>
    <phoneticPr fontId="83" type="noConversion"/>
  </si>
  <si>
    <t>宝安区</t>
    <phoneticPr fontId="83" type="noConversion"/>
  </si>
  <si>
    <t>龙岗区</t>
    <phoneticPr fontId="83" type="noConversion"/>
  </si>
  <si>
    <t>光明新区</t>
    <phoneticPr fontId="83" type="noConversion"/>
  </si>
  <si>
    <t>大鹏新区</t>
    <phoneticPr fontId="83" type="noConversion"/>
  </si>
  <si>
    <t>龙华新区</t>
    <phoneticPr fontId="83" type="noConversion"/>
  </si>
  <si>
    <t>2016年市本级国土基金对区转移支付情况表（草案）</t>
    <phoneticPr fontId="23" type="noConversion"/>
  </si>
  <si>
    <r>
      <t>201</t>
    </r>
    <r>
      <rPr>
        <b/>
        <sz val="12"/>
        <rFont val="宋体"/>
        <family val="3"/>
        <charset val="134"/>
      </rPr>
      <t>6</t>
    </r>
    <r>
      <rPr>
        <b/>
        <sz val="12"/>
        <rFont val="宋体"/>
        <family val="3"/>
        <charset val="134"/>
      </rPr>
      <t>年预算</t>
    </r>
    <phoneticPr fontId="23" type="noConversion"/>
  </si>
  <si>
    <r>
      <t>201</t>
    </r>
    <r>
      <rPr>
        <b/>
        <sz val="12"/>
        <rFont val="宋体"/>
        <family val="3"/>
        <charset val="134"/>
      </rPr>
      <t>6</t>
    </r>
    <r>
      <rPr>
        <b/>
        <sz val="12"/>
        <rFont val="宋体"/>
        <family val="3"/>
        <charset val="134"/>
      </rPr>
      <t>年决算</t>
    </r>
    <phoneticPr fontId="23" type="noConversion"/>
  </si>
  <si>
    <t>政府债务</t>
    <phoneticPr fontId="83" type="noConversion"/>
  </si>
  <si>
    <t>政府或有债务</t>
    <phoneticPr fontId="83" type="noConversion"/>
  </si>
  <si>
    <t>单位：亿元</t>
    <phoneticPr fontId="83" type="noConversion"/>
  </si>
  <si>
    <t>目        录</t>
  </si>
  <si>
    <t>二、社会保险基金决算收支总表………………………………………………………………………社决02表</t>
  </si>
  <si>
    <t>三、企业职工基本养老保险基金收支表………………………………………………………………社决03表</t>
  </si>
  <si>
    <t>四、城乡居民基本养老保险基金收支表………………………………………………………………社决04表</t>
  </si>
  <si>
    <t>五、机关事业单位基本养老保险基金收支表…………………………………………………………社决05表</t>
  </si>
  <si>
    <t>六、城镇职工基本医疗保险基金收支表………………………………………………………………社决06表</t>
  </si>
  <si>
    <t>七、城乡居民基本医疗保险基金收支表………………………………………………………………社决07表</t>
  </si>
  <si>
    <t>八、新型农村合作医疗基金收支表……………………………………………………………………社决08表</t>
  </si>
  <si>
    <t>九、城镇居民基本医疗保险基金收支表………………………………………………………………社决09表</t>
  </si>
  <si>
    <t>十、工伤保险基金收支表………………………………………………………………………………社决10表</t>
  </si>
  <si>
    <t>十一、失业保险基金收支表……………………………………………………………………………社决11表</t>
  </si>
  <si>
    <t>十二、生育保险基金收支表……………………………………………………………………………社决12表</t>
  </si>
  <si>
    <t>十三、社会保障基金财政专户资产负债表……………………………………………………………社决13表</t>
  </si>
  <si>
    <t>十四、社会保障基金财政专户收支表…………………………………………………………………社决14表</t>
  </si>
  <si>
    <t>十五、财政对社会保险基金补助资金情况表………………………………………………………社决附01表</t>
  </si>
  <si>
    <t>十六、基本养老保险补充资料表……………………………………………………………………社决附02表</t>
  </si>
  <si>
    <t>十七、城镇职工基本医疗保险、工伤保险、生育保险补充资料表………………………………社决附03表</t>
  </si>
  <si>
    <t>十八、居民基本医疗保险补充资料表………………………………………………………………社决附04表</t>
  </si>
  <si>
    <t>十九、失业保险补充资料表…………………………………………………………………………社决附05表</t>
  </si>
  <si>
    <t>二十、其他养老保险情况表…………………………………………………………………………社决附06表</t>
  </si>
  <si>
    <t>二十一、其他医疗保障情况表………………………………………………………………………社决附07表</t>
  </si>
  <si>
    <t>2016年社会保险基金资产负债表</t>
  </si>
  <si>
    <t>社决01表</t>
  </si>
  <si>
    <t>深圳市</t>
  </si>
  <si>
    <t>合      计</t>
  </si>
  <si>
    <t>企业职工基本养老保险基金</t>
  </si>
  <si>
    <t>城乡居民基本养老保险基金</t>
  </si>
  <si>
    <t>机关事业单位基本养老保险基金</t>
  </si>
  <si>
    <t>城镇职工基本医疗保险基金</t>
  </si>
  <si>
    <t>居民基本医疗保险基金</t>
  </si>
  <si>
    <t xml:space="preserve">    现金</t>
  </si>
  <si>
    <t xml:space="preserve">    支出户存款</t>
  </si>
  <si>
    <t xml:space="preserve">    财政专户存款</t>
  </si>
  <si>
    <t xml:space="preserve">    暂付款</t>
  </si>
  <si>
    <t xml:space="preserve">      其中：委托运营基金</t>
  </si>
  <si>
    <t xml:space="preserve">    债券投资</t>
  </si>
  <si>
    <t xml:space="preserve">    临时借款</t>
  </si>
  <si>
    <t xml:space="preserve">    暂收款</t>
  </si>
  <si>
    <t>2016年社会保险基金决算收支总表</t>
  </si>
  <si>
    <t>社决02表</t>
  </si>
  <si>
    <t>城乡居民基本养
老保险基金</t>
  </si>
  <si>
    <t>居民基本医
疗保险基金</t>
  </si>
  <si>
    <t>一、收入</t>
  </si>
  <si>
    <t xml:space="preserve">    其中： 1.保险费收入</t>
  </si>
  <si>
    <t xml:space="preserve">           2.投资收益</t>
  </si>
  <si>
    <t xml:space="preserve">           3.财政补贴收入</t>
  </si>
  <si>
    <t xml:space="preserve">           4.其他收入</t>
  </si>
  <si>
    <t xml:space="preserve">           5.转移收入</t>
  </si>
  <si>
    <t>二、支出</t>
  </si>
  <si>
    <t xml:space="preserve">    其中： 1.社会保险待遇支出</t>
  </si>
  <si>
    <t xml:space="preserve">           2.其他支出</t>
  </si>
  <si>
    <t xml:space="preserve">           3.转移支出</t>
  </si>
  <si>
    <t>三、本年收支结余</t>
  </si>
  <si>
    <t>四、年末滚存结余</t>
  </si>
  <si>
    <t>2016年企业职工基本养老保险基金收支表</t>
  </si>
  <si>
    <t xml:space="preserve">   社决03表</t>
  </si>
  <si>
    <t>二、投资收益</t>
  </si>
  <si>
    <t xml:space="preserve">    其中：滞纳金</t>
  </si>
  <si>
    <t>总    计</t>
  </si>
  <si>
    <t>总   计</t>
  </si>
  <si>
    <t>2016年城乡居民基本养老保险基金收支表</t>
  </si>
  <si>
    <t>社决04表</t>
  </si>
  <si>
    <t>项          目</t>
  </si>
  <si>
    <t>金额</t>
  </si>
  <si>
    <t>三、投资收益</t>
  </si>
  <si>
    <t>四、政府补贴收入</t>
  </si>
  <si>
    <t xml:space="preserve">    其中：政府对基础养老金补贴</t>
  </si>
  <si>
    <t xml:space="preserve">          政府对个人缴费的补贴</t>
  </si>
  <si>
    <t>总         计</t>
  </si>
  <si>
    <t>2016年机关事业单位基本养老保险基金收支表</t>
  </si>
  <si>
    <t xml:space="preserve">   社决05表</t>
  </si>
  <si>
    <t>2016年城镇职工基本医疗保险基金收支表</t>
  </si>
  <si>
    <t>社决06表</t>
  </si>
  <si>
    <t>单建统筹基金</t>
  </si>
  <si>
    <t>小   计</t>
  </si>
  <si>
    <t>基本医疗保险统筹基金</t>
  </si>
  <si>
    <t>医疗保险个人账户基金</t>
  </si>
  <si>
    <t>小      计</t>
  </si>
  <si>
    <t>　　其中：住院支出</t>
  </si>
  <si>
    <t>　        门诊支出</t>
  </si>
  <si>
    <t>总      计</t>
  </si>
  <si>
    <t>2016年城乡居民基本医疗保险基金收支表</t>
  </si>
  <si>
    <t>社决07表</t>
  </si>
  <si>
    <t>项目</t>
  </si>
  <si>
    <t xml:space="preserve">    其中：城乡医疗救助资助收入</t>
  </si>
  <si>
    <t>　　　　　门诊支出</t>
  </si>
  <si>
    <t>三、政府补助收入</t>
  </si>
  <si>
    <t>二、大病保险支出</t>
  </si>
  <si>
    <t xml:space="preserve">    其中：政府按规定标准和参保人数资助收入</t>
  </si>
  <si>
    <t>2016年新型农村合作医疗基金收支表</t>
  </si>
  <si>
    <t>社决08表</t>
  </si>
  <si>
    <t xml:space="preserve">    其中：统筹基金住院支出</t>
  </si>
  <si>
    <t xml:space="preserve">        统筹基金门诊支出</t>
  </si>
  <si>
    <t xml:space="preserve">          家庭账户基金支出</t>
  </si>
  <si>
    <t xml:space="preserve">    其中：政府按规定标准和参合人数补助收入</t>
  </si>
  <si>
    <t>2016年城镇居民基本医疗保险基金收支表</t>
  </si>
  <si>
    <t>社决09表</t>
  </si>
  <si>
    <t xml:space="preserve">  门诊支出</t>
  </si>
  <si>
    <t xml:space="preserve">    其中：政府按规定标准和参保人数补助收入</t>
  </si>
  <si>
    <t>2016年工伤保险基金收支表</t>
  </si>
  <si>
    <t xml:space="preserve">       社决10表</t>
  </si>
  <si>
    <t>　　其中：医疗待遇支出</t>
  </si>
  <si>
    <t>2016年失业保险基金收支表</t>
  </si>
  <si>
    <t xml:space="preserve">       社决11表</t>
  </si>
  <si>
    <t>六、稳定岗位补贴支出</t>
  </si>
  <si>
    <t>七、其他费用支出</t>
  </si>
  <si>
    <t xml:space="preserve">八、其他支出    </t>
  </si>
  <si>
    <t>九、转移支出</t>
  </si>
  <si>
    <t>十、本年支出小计</t>
  </si>
  <si>
    <t>十一、补助下级支出</t>
  </si>
  <si>
    <t xml:space="preserve">十二、上解上级支出 </t>
  </si>
  <si>
    <t>十三、本年支出合计</t>
  </si>
  <si>
    <t>十四、本年收支结余</t>
  </si>
  <si>
    <t>十五、按规定核减基金结余数</t>
  </si>
  <si>
    <t>十六、年末滚存结余</t>
  </si>
  <si>
    <t>2016年生育保险基金收支表</t>
  </si>
  <si>
    <t>社决12表</t>
  </si>
  <si>
    <t>项       目</t>
  </si>
  <si>
    <t>一、医疗费用支出</t>
  </si>
  <si>
    <t xml:space="preserve">    其中：计划生育医疗费用支出</t>
  </si>
  <si>
    <t>二、生育津贴支出</t>
  </si>
  <si>
    <t>2016年社会保障基金财政专户资产负债表</t>
  </si>
  <si>
    <t xml:space="preserve"> 社决13表</t>
  </si>
  <si>
    <t>项     目</t>
  </si>
  <si>
    <t xml:space="preserve">城乡居民基本养老保险基金  </t>
  </si>
  <si>
    <t>城乡居民基本医疗保险基金</t>
  </si>
  <si>
    <t>城市居民最低
生活保障资金</t>
  </si>
  <si>
    <t>农村最低生
活保障资金</t>
  </si>
  <si>
    <t>城乡医疗救助</t>
  </si>
  <si>
    <t xml:space="preserve">   （一）资产合计</t>
  </si>
  <si>
    <t xml:space="preserve">      1、银行存款</t>
  </si>
  <si>
    <t xml:space="preserve">           其中：定期存款</t>
  </si>
  <si>
    <t xml:space="preserve">      2、债券投资</t>
  </si>
  <si>
    <t xml:space="preserve">      3、暂付款</t>
  </si>
  <si>
    <t xml:space="preserve">          其中：委托运营基金</t>
  </si>
  <si>
    <t xml:space="preserve">      4、借出款项</t>
  </si>
  <si>
    <t xml:space="preserve">   （二）负债合计</t>
  </si>
  <si>
    <t xml:space="preserve">      1、借入款项</t>
  </si>
  <si>
    <t xml:space="preserve">      2、暂收款</t>
  </si>
  <si>
    <t xml:space="preserve">   （三）基金</t>
  </si>
  <si>
    <t>2016年社会保障基金财政专户收支情况表</t>
  </si>
  <si>
    <t xml:space="preserve"> 社决14表</t>
  </si>
  <si>
    <t>城市居民最低生活保障资金</t>
  </si>
  <si>
    <t>农村最低生活保障资金</t>
  </si>
  <si>
    <t xml:space="preserve">    其中：收入户划入</t>
  </si>
  <si>
    <t xml:space="preserve">          国库户划入</t>
  </si>
  <si>
    <t xml:space="preserve">          财政补贴收入</t>
  </si>
  <si>
    <t xml:space="preserve">          投资收益</t>
  </si>
  <si>
    <t xml:space="preserve">     其中：划入支出户</t>
  </si>
  <si>
    <t>2016年财政对社会保险基金补助资金情况表</t>
  </si>
  <si>
    <t>社决附01表</t>
  </si>
  <si>
    <t xml:space="preserve">项      目  </t>
  </si>
  <si>
    <t>2016年基本养老保险补充资料表</t>
  </si>
  <si>
    <t>一、企业职工基本养老保险</t>
  </si>
  <si>
    <t xml:space="preserve">   (十一)暂存税务过渡户存款年末数</t>
  </si>
  <si>
    <t xml:space="preserve">   (十二)调剂金情况</t>
  </si>
  <si>
    <t>　     1.在职职工</t>
  </si>
  <si>
    <t xml:space="preserve">       1.省级</t>
  </si>
  <si>
    <t>　     2.离退休人员</t>
  </si>
  <si>
    <t xml:space="preserve">        (1)上年结余</t>
  </si>
  <si>
    <t>　      (1)离休人员</t>
  </si>
  <si>
    <t xml:space="preserve">        (2)本年收入</t>
  </si>
  <si>
    <t>　      (2)退休、退职人员</t>
  </si>
  <si>
    <t xml:space="preserve">        (3)本年支出</t>
  </si>
  <si>
    <t>其中：当年新退休（退职）人员</t>
  </si>
  <si>
    <t xml:space="preserve">        (4)本年收支结余</t>
  </si>
  <si>
    <t xml:space="preserve">   (二)实际缴费人员年末数</t>
  </si>
  <si>
    <t xml:space="preserve">        (5)年末滚存结余</t>
  </si>
  <si>
    <t xml:space="preserve">   (三)缴费基数总额</t>
  </si>
  <si>
    <t xml:space="preserve">       2.地级</t>
  </si>
  <si>
    <t>　     1.单位</t>
  </si>
  <si>
    <t>　     2.个人</t>
  </si>
  <si>
    <t xml:space="preserve">   (四)财政补助做实个人账户</t>
  </si>
  <si>
    <t xml:space="preserve">       1.中央</t>
  </si>
  <si>
    <t xml:space="preserve">       2.省级</t>
  </si>
  <si>
    <t xml:space="preserve">       3.市及市以下</t>
  </si>
  <si>
    <t>二、机关事业单位基本养老保险</t>
  </si>
  <si>
    <t xml:space="preserve">   (五)保险费缴纳情况</t>
  </si>
  <si>
    <t>　　   1.欠费情况</t>
  </si>
  <si>
    <t xml:space="preserve">         (1)上年末累计欠费</t>
  </si>
  <si>
    <t>　     2.退休、退职人员</t>
  </si>
  <si>
    <t xml:space="preserve">         (2)本年补缴以前年度欠费</t>
  </si>
  <si>
    <t xml:space="preserve">   其中：当年新退休（退职）人员</t>
  </si>
  <si>
    <t xml:space="preserve">         (3)本年新增欠费</t>
  </si>
  <si>
    <t xml:space="preserve">         (4)年末累计欠费</t>
  </si>
  <si>
    <t>　     2.本年预缴以后年度基本养老保险费</t>
  </si>
  <si>
    <t xml:space="preserve">       3.一次性补缴以前年度基本养老保险费</t>
  </si>
  <si>
    <t xml:space="preserve">   (六)基本养老金发放情况</t>
  </si>
  <si>
    <t xml:space="preserve">   (四)享受病残津贴人数</t>
  </si>
  <si>
    <t xml:space="preserve">       1.上年末累计欠发数</t>
  </si>
  <si>
    <t xml:space="preserve">       2.本年补发以前年度拖欠数</t>
  </si>
  <si>
    <t xml:space="preserve">       1.本年新增欠费</t>
  </si>
  <si>
    <t xml:space="preserve">       3.本年新增欠发数</t>
  </si>
  <si>
    <t xml:space="preserve">       2.年末累计欠费</t>
  </si>
  <si>
    <t xml:space="preserve">       4.年末累计欠发数</t>
  </si>
  <si>
    <t>　     3.本年预缴以后年度基本养老保险费</t>
  </si>
  <si>
    <t xml:space="preserve">   (七)以个人身份参保人员情况</t>
  </si>
  <si>
    <t>　     4.一次性补缴以前年度基本养老保险费</t>
  </si>
  <si>
    <t>　     1.参保人数</t>
  </si>
  <si>
    <t xml:space="preserve">   (六)个人账户情况</t>
  </si>
  <si>
    <t>　     2.实际缴费人数</t>
  </si>
  <si>
    <t xml:space="preserve">       1.建立个人账户年末人数</t>
  </si>
  <si>
    <t>　     3.缴费基数总额</t>
  </si>
  <si>
    <t xml:space="preserve">       2.年末个人账户记账金额</t>
  </si>
  <si>
    <t xml:space="preserve">   (八)个人账户情况</t>
  </si>
  <si>
    <t xml:space="preserve">       3.年末累计做实个人账户</t>
  </si>
  <si>
    <t xml:space="preserve">   (七)暂存其他账户存款年末数</t>
  </si>
  <si>
    <t xml:space="preserve">       1.经办机构收入户</t>
  </si>
  <si>
    <t xml:space="preserve">   (九)做实个人账户情况</t>
  </si>
  <si>
    <t xml:space="preserve">       2.国库户</t>
  </si>
  <si>
    <t xml:space="preserve">       1.上年末累计做实个人账户</t>
  </si>
  <si>
    <t xml:space="preserve">   (八)暂存税务过渡户存款年末数</t>
  </si>
  <si>
    <t>　     2.本年新增做实个人账户</t>
  </si>
  <si>
    <t>三、城乡居民基本养老保险</t>
  </si>
  <si>
    <t xml:space="preserve">       3.本年做实个人账户支出</t>
  </si>
  <si>
    <t xml:space="preserve">       4.年末累计做实个人账户</t>
  </si>
  <si>
    <t xml:space="preserve">  (十)基金暂存其他账户存款年末数</t>
  </si>
  <si>
    <t xml:space="preserve">   (三)养老金领取人员年末数</t>
  </si>
  <si>
    <t>　　　　其中：当年新领取人员年末数</t>
  </si>
  <si>
    <t xml:space="preserve">   (四)代缴困难群体保险费人员年末数</t>
  </si>
  <si>
    <t>2016年城镇职工基本医疗保险、工伤保险、生育保险补充资料表</t>
  </si>
  <si>
    <t>社决附03表</t>
  </si>
  <si>
    <t xml:space="preserve">                 退休人员</t>
  </si>
  <si>
    <t>二、工伤保险</t>
  </si>
  <si>
    <t xml:space="preserve">      1.在职职工</t>
  </si>
  <si>
    <t xml:space="preserve">    （一）参保人员年末数</t>
  </si>
  <si>
    <t xml:space="preserve">      2.退休人员</t>
  </si>
  <si>
    <t xml:space="preserve">    (二)实际缴费人员年末数</t>
  </si>
  <si>
    <t xml:space="preserve">   (二)缴费基数总额</t>
  </si>
  <si>
    <t xml:space="preserve">    (三)缴费基数总额</t>
  </si>
  <si>
    <t xml:space="preserve">      1.单位</t>
  </si>
  <si>
    <t xml:space="preserve">    (四)享受工伤保险待遇全年人数</t>
  </si>
  <si>
    <t xml:space="preserve">      2.个人</t>
  </si>
  <si>
    <t xml:space="preserve">    (五)保险费缴纳情况</t>
  </si>
  <si>
    <t xml:space="preserve">   (三)保险费缴纳情况</t>
  </si>
  <si>
    <t xml:space="preserve">       1.本年补缴以前年度欠费</t>
  </si>
  <si>
    <t>　    1.欠费情况</t>
  </si>
  <si>
    <t xml:space="preserve">       (1)上年末累计欠费</t>
  </si>
  <si>
    <t>　     3.本年预缴以后年度工伤保险费</t>
  </si>
  <si>
    <t xml:space="preserve">       (2)本年补缴以前年度欠费</t>
  </si>
  <si>
    <t xml:space="preserve">       4.一次性补缴以前年度工伤保险费</t>
  </si>
  <si>
    <t xml:space="preserve">       (3)本年新增欠费</t>
  </si>
  <si>
    <t xml:space="preserve">    (六)基金暂存其他账户存款年末数</t>
  </si>
  <si>
    <t xml:space="preserve">       (4)年末累计欠费</t>
  </si>
  <si>
    <t>　　      1.经办机构收入户</t>
  </si>
  <si>
    <t>　    2.本年预缴以后年度基本医疗保险费</t>
  </si>
  <si>
    <t>　　      2.国库户</t>
  </si>
  <si>
    <t xml:space="preserve">   (四)基金暂存其他账户存款年末数</t>
  </si>
  <si>
    <t xml:space="preserve">    (七)暂存税务过渡户存款年末数</t>
  </si>
  <si>
    <t>　　     1.经办机构收入户</t>
  </si>
  <si>
    <t>　       2.国库户</t>
  </si>
  <si>
    <t xml:space="preserve">    (一)参保人员年末数</t>
  </si>
  <si>
    <t xml:space="preserve">   (五)暂存税务过渡户存款年末数</t>
  </si>
  <si>
    <t xml:space="preserve">    (二)享受生育医疗费报销全年人次数</t>
  </si>
  <si>
    <t xml:space="preserve">   (六)统筹基金待遇享受情况</t>
  </si>
  <si>
    <t xml:space="preserve">    (三)享受生育津贴人次数</t>
  </si>
  <si>
    <t>　　　　 1.参保人员住院人次数</t>
  </si>
  <si>
    <t xml:space="preserve">    (四)基金暂存其他账户存款年末数</t>
  </si>
  <si>
    <t xml:space="preserve">           其中：在职职工</t>
  </si>
  <si>
    <t xml:space="preserve">         2.参保人员门诊人次数</t>
  </si>
  <si>
    <t xml:space="preserve">    (五)暂存税务过渡户存款年末数</t>
  </si>
  <si>
    <t>2016年居民基本医疗保险补充资料表</t>
  </si>
  <si>
    <t>社决附04表</t>
  </si>
  <si>
    <t xml:space="preserve">项  目 </t>
  </si>
  <si>
    <t>数量</t>
  </si>
  <si>
    <t xml:space="preserve">   （一）参保人员年末数</t>
  </si>
  <si>
    <t xml:space="preserve">       其中：1.未成年人及学生(含大学生)</t>
  </si>
  <si>
    <t xml:space="preserve">         其中：代缴费人数</t>
  </si>
  <si>
    <t xml:space="preserve">   （二）享受待遇人次数</t>
  </si>
  <si>
    <t xml:space="preserve">   （三）大病保险覆盖人数</t>
  </si>
  <si>
    <t xml:space="preserve">       其中：代缴费人数</t>
  </si>
  <si>
    <t xml:space="preserve">   （四）享受大病保险待遇人次数</t>
  </si>
  <si>
    <t>二、新型农村合作医疗</t>
  </si>
  <si>
    <t xml:space="preserve">   (三)大病保险覆盖人数</t>
  </si>
  <si>
    <t xml:space="preserve">   （一）参合人员年末数</t>
  </si>
  <si>
    <t xml:space="preserve">   (四)享受大病保险待遇人次数</t>
  </si>
  <si>
    <t>四、大学生基本医疗保险(为城镇居民基本医疗保险数据的其中数)</t>
  </si>
  <si>
    <t xml:space="preserve">   （四）享受大病保险人次数</t>
  </si>
  <si>
    <t xml:space="preserve">  (二)享受待遇人次数</t>
  </si>
  <si>
    <t xml:space="preserve">   （五）暂存省级风险基金</t>
  </si>
  <si>
    <t xml:space="preserve">  (三)大病保险覆盖人数</t>
  </si>
  <si>
    <t>三、城镇居民基本医疗保险</t>
  </si>
  <si>
    <t xml:space="preserve">  (四)享受大病保险待遇人次数</t>
  </si>
  <si>
    <t>2016年失业保险补充资料表</t>
  </si>
  <si>
    <t>社决附05表</t>
  </si>
  <si>
    <t xml:space="preserve">    (四)享受稳定岗位补贴企业参加失业保险人数</t>
  </si>
  <si>
    <t xml:space="preserve">    (五)享受农民合同制工人一次性生活补助人数</t>
  </si>
  <si>
    <t xml:space="preserve">    (六)享受其他促进就业支出人数</t>
  </si>
  <si>
    <t>六、省级调剂金情况</t>
  </si>
  <si>
    <t xml:space="preserve">    (一)年初结余</t>
  </si>
  <si>
    <t>三、保险费缴纳情况</t>
  </si>
  <si>
    <t xml:space="preserve">    (二)本年收入</t>
  </si>
  <si>
    <t xml:space="preserve">    (一)上年末累计欠费</t>
  </si>
  <si>
    <t xml:space="preserve">    (三)本年支出</t>
  </si>
  <si>
    <t xml:space="preserve">    (二)本年补缴以前年度欠费</t>
  </si>
  <si>
    <t xml:space="preserve">    (四)本年收支结余</t>
  </si>
  <si>
    <t xml:space="preserve">    (三)本年新增欠费</t>
  </si>
  <si>
    <t xml:space="preserve">    (五)年末滚存结余</t>
  </si>
  <si>
    <t xml:space="preserve">    (四)年末累计欠费</t>
  </si>
  <si>
    <t>七、以前年度借出生产自救费处理情况</t>
  </si>
  <si>
    <t>四、领取失业保险金情况</t>
  </si>
  <si>
    <t>　　(一)年初数</t>
  </si>
  <si>
    <t xml:space="preserve">    (一)领取失业保险金年末人数</t>
  </si>
  <si>
    <t>　　(二)本年收回并入基金数</t>
  </si>
  <si>
    <t xml:space="preserve">    (二)全年领取失业保险金人数</t>
  </si>
  <si>
    <t>　　(三)本年收回留给经办机构数</t>
  </si>
  <si>
    <t xml:space="preserve">    (三)全年领取失业保险金人月数</t>
  </si>
  <si>
    <t>人月</t>
  </si>
  <si>
    <t>　　(四)本年核销数</t>
  </si>
  <si>
    <t xml:space="preserve">    (四)月人均领取失业保险金</t>
  </si>
  <si>
    <t>　　(五)年末数</t>
  </si>
  <si>
    <t>五、享受其他待遇情况</t>
  </si>
  <si>
    <t>八、基金暂存其他账户款年末数</t>
  </si>
  <si>
    <t xml:space="preserve">    (一)代缴医疗保险费人月数</t>
  </si>
  <si>
    <t xml:space="preserve">    (一)经办机构收入户</t>
  </si>
  <si>
    <t xml:space="preserve">    (二)享受职业培训人数</t>
  </si>
  <si>
    <t xml:space="preserve">    (二)国库户</t>
  </si>
  <si>
    <t xml:space="preserve">    (三)享受职业介绍人数</t>
  </si>
  <si>
    <t>九、暂存税务过渡户存款年末数</t>
  </si>
  <si>
    <t>2016年其他养老保险情况表</t>
  </si>
  <si>
    <t xml:space="preserve"> 社决附06表</t>
  </si>
  <si>
    <t>2016年其他医疗保障情况表</t>
  </si>
  <si>
    <t xml:space="preserve">                                  社决附07表</t>
  </si>
  <si>
    <t xml:space="preserve">          5.年末滚存结余</t>
  </si>
  <si>
    <t xml:space="preserve">    （一）收支情况</t>
  </si>
  <si>
    <t xml:space="preserve">    （二）参保人员年末数</t>
  </si>
  <si>
    <t xml:space="preserve">          1、上年结余</t>
  </si>
  <si>
    <t xml:space="preserve">          2、本年收入</t>
  </si>
  <si>
    <t xml:space="preserve">             其中：财政补贴收入</t>
  </si>
  <si>
    <t xml:space="preserve">          3、本年支出</t>
  </si>
  <si>
    <t xml:space="preserve">          4、本年收支结余</t>
  </si>
  <si>
    <t xml:space="preserve">          5、年末滚存结余</t>
  </si>
  <si>
    <t xml:space="preserve">    （二）保障人数</t>
  </si>
  <si>
    <t xml:space="preserve">          1、离休、老红军</t>
  </si>
  <si>
    <t xml:space="preserve">    （二）全年累计救助人数</t>
  </si>
  <si>
    <t xml:space="preserve">          2、六级以上残疾军人</t>
  </si>
  <si>
    <t xml:space="preserve">    （一）基金收支情况</t>
  </si>
  <si>
    <t xml:space="preserve">          1.上年结余</t>
  </si>
  <si>
    <t xml:space="preserve">          2.本年收入</t>
  </si>
  <si>
    <t xml:space="preserve">          3.本年支出</t>
  </si>
  <si>
    <t xml:space="preserve">          4.本年收支结余</t>
  </si>
  <si>
    <t>2016年社会保险补充资料表</t>
  </si>
  <si>
    <t>单位:人、元</t>
  </si>
  <si>
    <t>全年平均数</t>
  </si>
  <si>
    <t>五、城乡居民医疗保险缴费标准</t>
  </si>
  <si>
    <t xml:space="preserve">  （一）参保人数</t>
  </si>
  <si>
    <t xml:space="preserve">        其中：个人缴费标准</t>
  </si>
  <si>
    <t xml:space="preserve">   1、在职职工</t>
  </si>
  <si>
    <t xml:space="preserve">              财政补贴标准</t>
  </si>
  <si>
    <t xml:space="preserve">   2、离退休人员</t>
  </si>
  <si>
    <t>六、新型农村合作医疗缴费标准</t>
  </si>
  <si>
    <t xml:space="preserve">     （1）离休人员</t>
  </si>
  <si>
    <t>　　 （2）退休、退职人员</t>
  </si>
  <si>
    <t xml:space="preserve">  （二）实际缴费人数</t>
  </si>
  <si>
    <t>七、城镇居民医疗保险缴费标准</t>
  </si>
  <si>
    <t xml:space="preserve">  （三）缴费费率(%)</t>
  </si>
  <si>
    <t>二、城乡居民基本养老保险缴费标准</t>
  </si>
  <si>
    <t>八、工伤保险</t>
  </si>
  <si>
    <t>三、机关事业单位养老保险</t>
  </si>
  <si>
    <t>九、失业保险</t>
  </si>
  <si>
    <t xml:space="preserve">   2、退休、退职人员</t>
  </si>
  <si>
    <t>四、城镇职工基本医疗保险</t>
  </si>
  <si>
    <t xml:space="preserve">  （四）发放失业保险金人数</t>
  </si>
  <si>
    <t>十、生育保险</t>
  </si>
  <si>
    <t xml:space="preserve">    1、在职职工</t>
  </si>
  <si>
    <t xml:space="preserve">    2、退休人员</t>
  </si>
  <si>
    <t>十一、补充医疗保险参保人数</t>
  </si>
  <si>
    <t>十二、统筹地区上年度社会平均工资（元/年）</t>
  </si>
  <si>
    <t>2016年决算数</t>
    <phoneticPr fontId="58" type="noConversion"/>
  </si>
  <si>
    <r>
      <t>2</t>
    </r>
    <r>
      <rPr>
        <b/>
        <sz val="12"/>
        <rFont val="宋体"/>
        <family val="3"/>
        <charset val="134"/>
      </rPr>
      <t>015年决算数</t>
    </r>
    <phoneticPr fontId="58" type="noConversion"/>
  </si>
  <si>
    <t>较2015年决算数增长</t>
    <phoneticPr fontId="58" type="noConversion"/>
  </si>
  <si>
    <t>2016年市本级对各区税收返还和转移支付决算表（草案）</t>
    <phoneticPr fontId="23" type="noConversion"/>
  </si>
  <si>
    <t>单位：万元</t>
    <phoneticPr fontId="23" type="noConversion"/>
  </si>
  <si>
    <t>项目</t>
    <phoneticPr fontId="23" type="noConversion"/>
  </si>
  <si>
    <r>
      <t>201</t>
    </r>
    <r>
      <rPr>
        <b/>
        <sz val="12"/>
        <rFont val="宋体"/>
        <family val="3"/>
        <charset val="134"/>
      </rPr>
      <t>6</t>
    </r>
    <r>
      <rPr>
        <b/>
        <sz val="12"/>
        <rFont val="宋体"/>
        <family val="3"/>
        <charset val="134"/>
      </rPr>
      <t>年预算</t>
    </r>
    <phoneticPr fontId="23" type="noConversion"/>
  </si>
  <si>
    <r>
      <t>201</t>
    </r>
    <r>
      <rPr>
        <b/>
        <sz val="12"/>
        <rFont val="宋体"/>
        <family val="3"/>
        <charset val="134"/>
      </rPr>
      <t>6</t>
    </r>
    <r>
      <rPr>
        <b/>
        <sz val="12"/>
        <rFont val="宋体"/>
        <family val="3"/>
        <charset val="134"/>
      </rPr>
      <t>年预算</t>
    </r>
    <phoneticPr fontId="23" type="noConversion"/>
  </si>
  <si>
    <r>
      <t>201</t>
    </r>
    <r>
      <rPr>
        <b/>
        <sz val="12"/>
        <rFont val="宋体"/>
        <family val="3"/>
        <charset val="134"/>
      </rPr>
      <t>6</t>
    </r>
    <r>
      <rPr>
        <b/>
        <sz val="12"/>
        <rFont val="宋体"/>
        <family val="3"/>
        <charset val="134"/>
      </rPr>
      <t>年决算</t>
    </r>
    <phoneticPr fontId="23" type="noConversion"/>
  </si>
  <si>
    <t>决算数为预算数的%</t>
    <phoneticPr fontId="23" type="noConversion"/>
  </si>
  <si>
    <t>一、税收返还</t>
    <phoneticPr fontId="23" type="noConversion"/>
  </si>
  <si>
    <t>其中：消费税和增值税税收返还收入</t>
    <phoneticPr fontId="23" type="noConversion"/>
  </si>
  <si>
    <t xml:space="preserve">      所得税基数返还收入</t>
    <phoneticPr fontId="23" type="noConversion"/>
  </si>
  <si>
    <t>二、一般转移支付</t>
    <phoneticPr fontId="23" type="noConversion"/>
  </si>
  <si>
    <t>其中：体制定额结算补助</t>
    <phoneticPr fontId="23" type="noConversion"/>
  </si>
  <si>
    <t xml:space="preserve">      原市投区建资金</t>
    <phoneticPr fontId="23" type="noConversion"/>
  </si>
  <si>
    <t xml:space="preserve">      中央财政农业转移人口市民化奖励</t>
    <phoneticPr fontId="23" type="noConversion"/>
  </si>
  <si>
    <t xml:space="preserve">      教育费附加</t>
    <phoneticPr fontId="23" type="noConversion"/>
  </si>
  <si>
    <t xml:space="preserve">      地方教育附加</t>
    <phoneticPr fontId="23" type="noConversion"/>
  </si>
  <si>
    <t>三、专项转移支付</t>
    <phoneticPr fontId="23" type="noConversion"/>
  </si>
  <si>
    <t>其中：市专款补助</t>
    <phoneticPr fontId="23" type="noConversion"/>
  </si>
  <si>
    <t xml:space="preserve">      残疾人就业保障金</t>
    <phoneticPr fontId="23" type="noConversion"/>
  </si>
  <si>
    <t xml:space="preserve">      民生微实事补助资金</t>
    <phoneticPr fontId="23" type="noConversion"/>
  </si>
  <si>
    <t>合计</t>
    <phoneticPr fontId="23" type="noConversion"/>
  </si>
  <si>
    <t>2016年市本级对各区税收返还和转移支付分区决算表（草案）</t>
    <phoneticPr fontId="23" type="noConversion"/>
  </si>
  <si>
    <t>序号</t>
    <phoneticPr fontId="23" type="noConversion"/>
  </si>
  <si>
    <t>分区</t>
    <phoneticPr fontId="23" type="noConversion"/>
  </si>
  <si>
    <t>罗湖区</t>
    <phoneticPr fontId="23" type="noConversion"/>
  </si>
  <si>
    <t>福田区</t>
    <phoneticPr fontId="23" type="noConversion"/>
  </si>
  <si>
    <t>南山区</t>
    <phoneticPr fontId="23" type="noConversion"/>
  </si>
  <si>
    <t>盐田区</t>
    <phoneticPr fontId="23" type="noConversion"/>
  </si>
  <si>
    <t>宝安区</t>
    <phoneticPr fontId="23" type="noConversion"/>
  </si>
  <si>
    <t>龙岗区</t>
    <phoneticPr fontId="23" type="noConversion"/>
  </si>
  <si>
    <t>光明新区</t>
    <phoneticPr fontId="23" type="noConversion"/>
  </si>
  <si>
    <t>坪山新区</t>
    <phoneticPr fontId="23" type="noConversion"/>
  </si>
  <si>
    <t>龙华新区</t>
    <phoneticPr fontId="23" type="noConversion"/>
  </si>
  <si>
    <t>大鹏新区</t>
    <phoneticPr fontId="23" type="noConversion"/>
  </si>
  <si>
    <t>待分配资金</t>
    <phoneticPr fontId="23" type="noConversion"/>
  </si>
  <si>
    <t>合计</t>
    <phoneticPr fontId="23" type="noConversion"/>
  </si>
  <si>
    <t>2016年市本级对各区税收返还分区决算表（草案）</t>
    <phoneticPr fontId="23" type="noConversion"/>
  </si>
  <si>
    <t>序号</t>
    <phoneticPr fontId="23" type="noConversion"/>
  </si>
  <si>
    <t>分区</t>
    <phoneticPr fontId="23" type="noConversion"/>
  </si>
  <si>
    <t>罗湖区</t>
    <phoneticPr fontId="23" type="noConversion"/>
  </si>
  <si>
    <t>福田区</t>
    <phoneticPr fontId="23" type="noConversion"/>
  </si>
  <si>
    <t>南山区</t>
    <phoneticPr fontId="23" type="noConversion"/>
  </si>
  <si>
    <t>盐田区</t>
    <phoneticPr fontId="23" type="noConversion"/>
  </si>
  <si>
    <t>宝安区</t>
    <phoneticPr fontId="23" type="noConversion"/>
  </si>
  <si>
    <t>龙岗区</t>
    <phoneticPr fontId="23" type="noConversion"/>
  </si>
  <si>
    <t>坪山新区</t>
    <phoneticPr fontId="23" type="noConversion"/>
  </si>
  <si>
    <t>龙华新区</t>
    <phoneticPr fontId="23" type="noConversion"/>
  </si>
  <si>
    <t>大鹏新区</t>
    <phoneticPr fontId="23" type="noConversion"/>
  </si>
  <si>
    <t>待分配资金</t>
    <phoneticPr fontId="23" type="noConversion"/>
  </si>
  <si>
    <t>合计</t>
    <phoneticPr fontId="23" type="noConversion"/>
  </si>
  <si>
    <t>2016年市本级对各区一般性转移支付分区决算表（草案）</t>
    <phoneticPr fontId="23" type="noConversion"/>
  </si>
  <si>
    <t>福田区</t>
    <phoneticPr fontId="23" type="noConversion"/>
  </si>
  <si>
    <t>南山区</t>
    <phoneticPr fontId="23" type="noConversion"/>
  </si>
  <si>
    <t>盐田区</t>
    <phoneticPr fontId="23" type="noConversion"/>
  </si>
  <si>
    <t>宝安区</t>
    <phoneticPr fontId="23" type="noConversion"/>
  </si>
  <si>
    <t>龙岗区</t>
    <phoneticPr fontId="23" type="noConversion"/>
  </si>
  <si>
    <t>光明新区</t>
    <phoneticPr fontId="23" type="noConversion"/>
  </si>
  <si>
    <t>坪山新区</t>
    <phoneticPr fontId="23" type="noConversion"/>
  </si>
  <si>
    <t>龙华新区</t>
    <phoneticPr fontId="23" type="noConversion"/>
  </si>
  <si>
    <t>大鹏新区</t>
    <phoneticPr fontId="23" type="noConversion"/>
  </si>
  <si>
    <t>待分配资金</t>
    <phoneticPr fontId="23" type="noConversion"/>
  </si>
  <si>
    <t>合计</t>
    <phoneticPr fontId="23" type="noConversion"/>
  </si>
  <si>
    <t>2016年市本级对各区专项转移支付分区决算表（草案）</t>
    <phoneticPr fontId="23" type="noConversion"/>
  </si>
  <si>
    <t>主要是落实市委市政府《关于促进人才优先发展的若干措施》，出资5亿元设立人才创新创业基金。</t>
    <phoneticPr fontId="94" type="noConversion"/>
  </si>
  <si>
    <t>主要增加包括：一是2016年知识产权专项资金比2015年增加6000万元；二是2016年年中追加促进科技创新、支持企业提升竞争力、知识产权相关配套资金5950万元。</t>
    <phoneticPr fontId="94" type="noConversion"/>
  </si>
  <si>
    <t>主要包括：一是安排我市宗教活动场所建设补助200万元；二是政府投资项目增支500万元。</t>
    <phoneticPr fontId="94" type="noConversion"/>
  </si>
  <si>
    <t>主要是增加前海管理局港澳事务支出2688万元。</t>
    <phoneticPr fontId="94" type="noConversion"/>
  </si>
  <si>
    <t>主要是增加政府投资项目计划支出6500万元。</t>
    <phoneticPr fontId="94" type="noConversion"/>
  </si>
  <si>
    <r>
      <t>主要是宣传经费增加</t>
    </r>
    <r>
      <rPr>
        <sz val="10"/>
        <rFont val="宋体"/>
        <charset val="134"/>
      </rPr>
      <t>。</t>
    </r>
    <phoneticPr fontId="94" type="noConversion"/>
  </si>
  <si>
    <t>主要是2016年起，市本级基建资金不再采取财政专户管理方式，以前年度已下达政府投资计划由财政收回列入当年预算重新安排，相应增加一般公共服务领域基建支出约6亿元。</t>
    <phoneticPr fontId="94" type="noConversion"/>
  </si>
  <si>
    <t>主要包括：一是公安装备提升增加支出约5.5亿元；二是上年结转公共安全领域基建项目纳入2016年预算重新安排增加支出约6亿元。</t>
    <phoneticPr fontId="94" type="noConversion"/>
  </si>
  <si>
    <t>主要是区级检察院和法院财务上收市本级统管形成增支。</t>
    <phoneticPr fontId="94" type="noConversion"/>
  </si>
  <si>
    <t>主要是政府投资项目增支4232万元。</t>
    <phoneticPr fontId="94" type="noConversion"/>
  </si>
  <si>
    <t>主要是区级检察院和法院财务上收市本级统管形成增支。（国家赔偿支出）。</t>
    <phoneticPr fontId="94" type="noConversion"/>
  </si>
  <si>
    <t>主要是落实市委市政府《关于加快高等教育发展的若干意见》，增加高等教育支出约25亿元。</t>
    <phoneticPr fontId="94" type="noConversion"/>
  </si>
  <si>
    <t>主要是2016年深圳广播电视大学教学设施和安全设施改造修缮，并增加教学设备和网络教学资源建设投入。</t>
    <phoneticPr fontId="94" type="noConversion"/>
  </si>
  <si>
    <t>主要是我市通过一般公共预算一次性补缴2011-2015年度从土地出让收益中计提的教育资金省级统筹30%部分约33亿元。</t>
    <phoneticPr fontId="94" type="noConversion"/>
  </si>
  <si>
    <t>主要是孔雀计划专项资金调整至“技术研究与开发支出”科目，年度不可比。</t>
    <phoneticPr fontId="94" type="noConversion"/>
  </si>
  <si>
    <t>主要是省下达基础与应用基础研究资金增加。</t>
    <phoneticPr fontId="94" type="noConversion"/>
  </si>
  <si>
    <t>主要是省下达应用型科技研发及重大科技成果转化专项资金6900万元等。</t>
    <phoneticPr fontId="94" type="noConversion"/>
  </si>
  <si>
    <t>主要是孔雀计划专项资金调整至该科目下安排支出，同时，科技研发资金支出增加约10亿元。</t>
    <phoneticPr fontId="94" type="noConversion"/>
  </si>
  <si>
    <t>主要是2015年省下达珠江人才计划引进第五批创新创业团队和领军人才专项资金1.6亿元，年度间不可比。</t>
    <phoneticPr fontId="94" type="noConversion"/>
  </si>
  <si>
    <t>主要是高新技术重大项目支出10.9亿元。</t>
    <phoneticPr fontId="94" type="noConversion"/>
  </si>
  <si>
    <t>主要是华星光电G11高世代新型显示面板生产线项目资金支出80亿元。</t>
    <phoneticPr fontId="94" type="noConversion"/>
  </si>
  <si>
    <t>主要是2016年新增安排广电、报业集团补助资金2亿元。</t>
    <phoneticPr fontId="94" type="noConversion"/>
  </si>
  <si>
    <t>主要是2016年起每年安排2亿元，设立体育产业发展专项资金，扶持鼓励体育产业品牌建设和市场拓展。</t>
    <phoneticPr fontId="94" type="noConversion"/>
  </si>
  <si>
    <t>主要是政府投资计划项目增支1600万元。</t>
    <phoneticPr fontId="94" type="noConversion"/>
  </si>
  <si>
    <t>主要是政府投资项目增支6062万元、上级转移支付增加3720万元。</t>
    <phoneticPr fontId="94" type="noConversion"/>
  </si>
  <si>
    <t>参保人员缴费基数正常增加以及人员增加</t>
    <phoneticPr fontId="94" type="noConversion"/>
  </si>
  <si>
    <t>主要是就业专项资金支出增加。</t>
    <phoneticPr fontId="94" type="noConversion"/>
  </si>
  <si>
    <t>主要是死亡抚恤增加。</t>
    <phoneticPr fontId="94" type="noConversion"/>
  </si>
  <si>
    <t>主要是博士后资助资金支出1.3亿元。</t>
    <phoneticPr fontId="94" type="noConversion"/>
  </si>
  <si>
    <t>主要是新增市属公立医院专家进社区补助约4000万元。</t>
    <phoneticPr fontId="94" type="noConversion"/>
  </si>
  <si>
    <t>主要是食品安全监督检查经费增加。</t>
    <phoneticPr fontId="94" type="noConversion"/>
  </si>
  <si>
    <t>主要是节能环保产业发展专项资金支出增加等。</t>
    <phoneticPr fontId="94" type="noConversion"/>
  </si>
  <si>
    <t>主要是政府投资项目支出减少3393万元。</t>
    <phoneticPr fontId="94" type="noConversion"/>
  </si>
  <si>
    <t>主要是2016年黄标车淘汰补贴政策执行到期，节能环保支出相应减少6亿元</t>
    <phoneticPr fontId="94" type="noConversion"/>
  </si>
  <si>
    <t>主要是政府投资项目支出增加3427万元。</t>
    <phoneticPr fontId="94" type="noConversion"/>
  </si>
  <si>
    <t>主要是循环经济节能减排资金支出增加。</t>
    <phoneticPr fontId="94" type="noConversion"/>
  </si>
  <si>
    <r>
      <t>主要是新能源汽车推广、部分战略性新兴产业资金等支出增加</t>
    </r>
    <r>
      <rPr>
        <sz val="11"/>
        <color indexed="8"/>
        <rFont val="宋体"/>
        <charset val="134"/>
      </rPr>
      <t>。</t>
    </r>
    <phoneticPr fontId="94" type="noConversion"/>
  </si>
  <si>
    <t>2015年前海合作区调整预算一次性安排前海开发投资控股公司增资30亿元，其中，根据该公司承担的建设任务列节能环保科目支出8亿元，年度间不可比。</t>
    <phoneticPr fontId="94" type="noConversion"/>
  </si>
  <si>
    <t>主要是2015年拨付老旧天然气管道更新改造资金7亿元，年度不可比。</t>
    <phoneticPr fontId="94" type="noConversion"/>
  </si>
  <si>
    <t>主要是2016年公安局森林分局林业案件量增多，经费增加。</t>
    <phoneticPr fontId="94" type="noConversion"/>
  </si>
  <si>
    <t>主要是2016年农产品基金1亿元，中央补助6400万元</t>
    <phoneticPr fontId="94" type="noConversion"/>
  </si>
  <si>
    <t>主要是2016年中央转移支付资金增加。</t>
    <phoneticPr fontId="94" type="noConversion"/>
  </si>
  <si>
    <t>主要是上级转移支付资金增加。</t>
    <phoneticPr fontId="94" type="noConversion"/>
  </si>
  <si>
    <t>属于中央转移支付资金，2015年申报的车购税支出项目较多。</t>
    <phoneticPr fontId="94" type="noConversion"/>
  </si>
  <si>
    <t>2015年调整预算一次性安排地铁集团轨道交通三期工程项目资本金525亿元，回购龙大高速深圳段以及南光、盐排、盐坝等四条高速公路支出97.1亿元，年度间不可比。</t>
    <phoneticPr fontId="94" type="noConversion"/>
  </si>
  <si>
    <t>主要是2015年中央下达转移支付资金1312万元。</t>
    <phoneticPr fontId="94" type="noConversion"/>
  </si>
  <si>
    <t>主要是经信委2016年的未来产业发展资金较2015年增加37458.51万元。</t>
    <phoneticPr fontId="94" type="noConversion"/>
  </si>
  <si>
    <t>主要是2015年工业设计专项资金支出8214万元在此科目列支。</t>
    <phoneticPr fontId="94" type="noConversion"/>
  </si>
  <si>
    <t>主要是2015年未来产业专项资金（军工项目）资金支出2.1亿元在此科目反映。</t>
    <phoneticPr fontId="94" type="noConversion"/>
  </si>
  <si>
    <t>主要是2016年拨付深圳市城市公共安全技术研究院有限公司注册资本金2亿元。</t>
    <phoneticPr fontId="94" type="noConversion"/>
  </si>
  <si>
    <t>主要是2015年向前海开发投资控股公司增资22亿元列此科目。</t>
    <phoneticPr fontId="94" type="noConversion"/>
  </si>
  <si>
    <t>主要是旅游宣传经费增加。</t>
    <phoneticPr fontId="94" type="noConversion"/>
  </si>
  <si>
    <t>主要是2016年非法集资案件侦办和处置资金较2015年增加。</t>
    <phoneticPr fontId="94" type="noConversion"/>
  </si>
  <si>
    <t>主要是2015年前海金融控股公司一次性增资30亿元、2016年一次性安排兑现相关金融机构产业扶持政策资金20.4亿元，年度间不可比。</t>
    <phoneticPr fontId="94" type="noConversion"/>
  </si>
  <si>
    <t>主要原因是2015年有部分金融发展专项资金是在该科目反映，2016年则全部在“金融发展支出”科目下反映，年度间不可比。</t>
    <phoneticPr fontId="94" type="noConversion"/>
  </si>
  <si>
    <t>2015年一次性安排外环高速深圳段工程征地及拆迁费用17.6亿元。</t>
    <phoneticPr fontId="94" type="noConversion"/>
  </si>
  <si>
    <t>主要是2016年人才安居集团注资248亿元在此科目反映。</t>
    <phoneticPr fontId="94" type="noConversion"/>
  </si>
  <si>
    <t>主要是2016年住房公积金管理中心新纳入部门预算管理</t>
    <phoneticPr fontId="94" type="noConversion"/>
  </si>
  <si>
    <t>主要是2016年粮食储备费用、食用油储备费用调整至“储备粮油补贴”科目下，年度间不可比。</t>
    <phoneticPr fontId="94" type="noConversion"/>
  </si>
  <si>
    <t>2015年调整预算一次性安排注资市粮食集团10亿元，支持新增收储任务和粮仓、粮源基地等建设。</t>
    <phoneticPr fontId="94" type="noConversion"/>
  </si>
  <si>
    <t>主要是2016年粮食、肉类、医药、食盐等物质储备资金全部调整至“储备粮油补贴”科目下反映，年度间不可比。</t>
    <phoneticPr fontId="94" type="noConversion"/>
  </si>
  <si>
    <t>主要是2015年安排了民办中小学设备设施一次性资助经费9.15亿元，属一次性项目，年度不可比。</t>
    <phoneticPr fontId="94" type="noConversion"/>
  </si>
  <si>
    <t>增减原因分析</t>
    <phoneticPr fontId="23" type="noConversion"/>
  </si>
  <si>
    <r>
      <t>增长原因主要是2</t>
    </r>
    <r>
      <rPr>
        <sz val="10"/>
        <color theme="1"/>
        <rFont val="宋体"/>
        <family val="3"/>
        <charset val="134"/>
        <scheme val="minor"/>
      </rPr>
      <t>016年一次性安排测绘设备购置经费</t>
    </r>
    <phoneticPr fontId="94" type="noConversion"/>
  </si>
  <si>
    <t>主要是公立医院新建、扩建等基建支出增加以及基本医疗服务补助等增支。</t>
    <phoneticPr fontId="94" type="noConversion"/>
  </si>
  <si>
    <t>主要是增加市中医院光明院区前期费支出。</t>
    <phoneticPr fontId="94" type="noConversion"/>
  </si>
  <si>
    <t>主要是2016年拨付人才安居集团注资100亿元，上下年度不可比。</t>
    <phoneticPr fontId="94" type="noConversion"/>
  </si>
  <si>
    <t>主要是2015年拨付城市基础设施投资引导基金100亿元，上下年度不可比。</t>
    <phoneticPr fontId="94" type="noConversion"/>
  </si>
  <si>
    <t>主要是安排创客基金注资3亿元。</t>
    <phoneticPr fontId="94" type="noConversion"/>
  </si>
  <si>
    <t>下降原因主要是2015年前海合作区预算安排海域罚金支出4.785亿元</t>
    <phoneticPr fontId="94" type="noConversion"/>
  </si>
  <si>
    <t>注：各区一般性转移支付规模差异较大，主要原因是原市投区建项目资金通过转移支付方式下达各区，相关转移支付资金分配主要取决于政府投资项目布局。</t>
    <phoneticPr fontId="58" type="noConversion"/>
  </si>
  <si>
    <t>2015年预算一次性安排兑现以前年度市属公立医疗机构住房公积金和房改补贴补助支出13亿元，抬高了上年基数</t>
    <phoneticPr fontId="23" type="noConversion"/>
  </si>
  <si>
    <t>注：此表未对上下年决算作出对比，原因是2016年起财政部调整了国资预算支出科目，删除原支出功能分类科目“教育”、“科学技术”等类级科目下的“国有资本经营预算支出”，单独设置国资预算支出类级科目，包括“解决历史遗留问题及改革成本支出”、“国有企业资本金注入”等款级科目，因此造成上下年度支出不可比。</t>
    <phoneticPr fontId="23" type="noConversion"/>
  </si>
  <si>
    <t>单位：亿元</t>
  </si>
  <si>
    <t>项 目</t>
  </si>
  <si>
    <t>2016年初政府债务余额</t>
  </si>
  <si>
    <t>2016年12月底政府债务余额</t>
  </si>
  <si>
    <t>小  计</t>
  </si>
  <si>
    <t>一般债务</t>
  </si>
  <si>
    <t>专项债务</t>
  </si>
  <si>
    <t xml:space="preserve">     合计</t>
  </si>
  <si>
    <t>01.铁路(不含城市轨道交通)</t>
  </si>
  <si>
    <t>02.公路</t>
  </si>
  <si>
    <t xml:space="preserve">  其中：高速公路</t>
  </si>
  <si>
    <t>03.机场</t>
  </si>
  <si>
    <t>04.市政建设</t>
  </si>
  <si>
    <t>05.土地储备</t>
  </si>
  <si>
    <t>06.保障性住房</t>
  </si>
  <si>
    <t xml:space="preserve">  其中：棚户区改造</t>
  </si>
  <si>
    <t>07.生态建设和环境保护</t>
  </si>
  <si>
    <t>08.政权建设</t>
  </si>
  <si>
    <t>09.教育</t>
  </si>
  <si>
    <t>10.科学</t>
  </si>
  <si>
    <t>11.文化</t>
  </si>
  <si>
    <t>12.医疗卫生</t>
  </si>
  <si>
    <t>13.社会保障</t>
  </si>
  <si>
    <t>14.粮油物资储备</t>
  </si>
  <si>
    <t>15.农林水利建设</t>
  </si>
  <si>
    <t>16.其他</t>
  </si>
  <si>
    <t>17.非资本性支出</t>
  </si>
  <si>
    <t>18.未支出</t>
  </si>
  <si>
    <t>深圳市2016年政府债务余额情况表（分项目情况）</t>
    <phoneticPr fontId="23" type="noConversion"/>
  </si>
  <si>
    <t xml:space="preserve"> 政府债务余额到期情况表</t>
  </si>
  <si>
    <t>2016年12月底逾期政府债务</t>
  </si>
  <si>
    <t>2017年到期政府债务</t>
  </si>
  <si>
    <t>2018年到期政府债务</t>
  </si>
  <si>
    <t>2019年到期政府债务</t>
  </si>
  <si>
    <t>2020年到期政府债务</t>
  </si>
  <si>
    <t>2021年及以后年度到期政府债务</t>
  </si>
  <si>
    <t>第一部分：一般公共预算决算表</t>
    <phoneticPr fontId="23" type="noConversion"/>
  </si>
  <si>
    <t>主要是2016年向国资改革与战略发展基金出资130亿元、向政府投资引导基金出资200亿元等。</t>
    <phoneticPr fontId="94" type="noConversion"/>
  </si>
  <si>
    <t>2016年，新增企业提升竞争力专项资金支出21819万元；外经贸发展专项资金较2015年增加24483万元</t>
    <phoneticPr fontId="94" type="noConversion"/>
  </si>
  <si>
    <t>一是《新预算法》实施后，2016年预算编制口径变化，上年结转的政府投资项目纳入当年预算重新安排；二是新增开展基层公共服务平台项目。</t>
    <phoneticPr fontId="94" type="noConversion"/>
  </si>
  <si>
    <t>落实《关于支持企业提升竞争力的若干措施》，2016年预算一次性安排相关股权合作资金100亿元。</t>
    <phoneticPr fontId="94" type="noConversion"/>
  </si>
  <si>
    <t>2016年深圳市自有社会保险基金资产负债表</t>
    <phoneticPr fontId="94" type="noConversion"/>
  </si>
  <si>
    <r>
      <t xml:space="preserve">   社自决0</t>
    </r>
    <r>
      <rPr>
        <sz val="12"/>
        <color indexed="8"/>
        <rFont val="宋体"/>
        <charset val="134"/>
      </rPr>
      <t>1</t>
    </r>
    <r>
      <rPr>
        <sz val="12"/>
        <color indexed="8"/>
        <rFont val="宋体"/>
        <charset val="134"/>
      </rPr>
      <t>表</t>
    </r>
    <phoneticPr fontId="94" type="noConversion"/>
  </si>
  <si>
    <t>编制单位：深圳市</t>
    <phoneticPr fontId="94" type="noConversion"/>
  </si>
  <si>
    <t>单位：元</t>
    <phoneticPr fontId="94" type="noConversion"/>
  </si>
  <si>
    <r>
      <t>项</t>
    </r>
    <r>
      <rPr>
        <sz val="12"/>
        <rFont val="Arial Narrow"/>
        <family val="2"/>
      </rPr>
      <t xml:space="preserve">      </t>
    </r>
    <r>
      <rPr>
        <sz val="12"/>
        <rFont val="宋体"/>
        <charset val="134"/>
      </rPr>
      <t>目</t>
    </r>
  </si>
  <si>
    <r>
      <t>合</t>
    </r>
    <r>
      <rPr>
        <sz val="12"/>
        <rFont val="Arial Narrow"/>
        <family val="2"/>
      </rPr>
      <t xml:space="preserve">      </t>
    </r>
    <r>
      <rPr>
        <sz val="12"/>
        <rFont val="宋体"/>
        <charset val="134"/>
      </rPr>
      <t>计</t>
    </r>
  </si>
  <si>
    <t>机关事业单位基本
养老保险基金</t>
    <phoneticPr fontId="94" type="noConversion"/>
  </si>
  <si>
    <t>地方补充养
老保险基金</t>
    <phoneticPr fontId="94" type="noConversion"/>
  </si>
  <si>
    <t>地方补充医
疗保险基金</t>
    <phoneticPr fontId="94" type="noConversion"/>
  </si>
  <si>
    <r>
      <t xml:space="preserve">    </t>
    </r>
    <r>
      <rPr>
        <sz val="12"/>
        <rFont val="宋体"/>
        <charset val="134"/>
      </rPr>
      <t>现金</t>
    </r>
  </si>
  <si>
    <r>
      <t xml:space="preserve">    </t>
    </r>
    <r>
      <rPr>
        <sz val="12"/>
        <rFont val="宋体"/>
        <charset val="134"/>
      </rPr>
      <t>支出户存款</t>
    </r>
  </si>
  <si>
    <r>
      <t xml:space="preserve">    </t>
    </r>
    <r>
      <rPr>
        <sz val="12"/>
        <rFont val="宋体"/>
        <charset val="134"/>
      </rPr>
      <t>财政专户存款</t>
    </r>
  </si>
  <si>
    <r>
      <t xml:space="preserve">    </t>
    </r>
    <r>
      <rPr>
        <sz val="12"/>
        <rFont val="宋体"/>
        <charset val="134"/>
      </rPr>
      <t>暂付款</t>
    </r>
  </si>
  <si>
    <r>
      <t xml:space="preserve">      </t>
    </r>
    <r>
      <rPr>
        <sz val="12"/>
        <rFont val="宋体"/>
        <charset val="134"/>
      </rPr>
      <t>其中：委托运营基金</t>
    </r>
    <phoneticPr fontId="94" type="noConversion"/>
  </si>
  <si>
    <r>
      <t xml:space="preserve">    </t>
    </r>
    <r>
      <rPr>
        <sz val="12"/>
        <rFont val="宋体"/>
        <charset val="134"/>
      </rPr>
      <t>债券投资</t>
    </r>
  </si>
  <si>
    <r>
      <t xml:space="preserve">    </t>
    </r>
    <r>
      <rPr>
        <sz val="12"/>
        <rFont val="宋体"/>
        <charset val="134"/>
      </rPr>
      <t>临时借款</t>
    </r>
  </si>
  <si>
    <r>
      <t xml:space="preserve">    </t>
    </r>
    <r>
      <rPr>
        <sz val="12"/>
        <rFont val="宋体"/>
        <charset val="134"/>
      </rPr>
      <t>暂收款</t>
    </r>
  </si>
  <si>
    <t>2016年机关事业单位基本养老保险基金收支表</t>
    <phoneticPr fontId="94" type="noConversion"/>
  </si>
  <si>
    <r>
      <t xml:space="preserve">   社决</t>
    </r>
    <r>
      <rPr>
        <sz val="12"/>
        <color indexed="8"/>
        <rFont val="宋体"/>
        <charset val="134"/>
      </rPr>
      <t>02表</t>
    </r>
    <phoneticPr fontId="94" type="noConversion"/>
  </si>
  <si>
    <t>项      目</t>
    <phoneticPr fontId="94" type="noConversion"/>
  </si>
  <si>
    <t>金      额</t>
    <phoneticPr fontId="94" type="noConversion"/>
  </si>
  <si>
    <t>×</t>
    <phoneticPr fontId="94" type="noConversion"/>
  </si>
  <si>
    <t>二、其他支出</t>
    <phoneticPr fontId="94" type="noConversion"/>
  </si>
  <si>
    <t>三、转移支出</t>
    <phoneticPr fontId="94" type="noConversion"/>
  </si>
  <si>
    <t>四、本年支出小计</t>
    <phoneticPr fontId="94" type="noConversion"/>
  </si>
  <si>
    <t>七、上级补助收入</t>
    <phoneticPr fontId="94" type="noConversion"/>
  </si>
  <si>
    <t>五、补助下级支出</t>
    <phoneticPr fontId="94" type="noConversion"/>
  </si>
  <si>
    <t>六、上解上级支出</t>
    <phoneticPr fontId="94" type="noConversion"/>
  </si>
  <si>
    <t>七、本年支出合计</t>
    <phoneticPr fontId="94" type="noConversion"/>
  </si>
  <si>
    <t>八、本年收支结余</t>
    <phoneticPr fontId="94" type="noConversion"/>
  </si>
  <si>
    <t>九、年末滚存结余</t>
    <phoneticPr fontId="94" type="noConversion"/>
  </si>
  <si>
    <t>总      计</t>
    <phoneticPr fontId="94" type="noConversion"/>
  </si>
  <si>
    <t>2016年地方补充养老保险基金收支表</t>
    <phoneticPr fontId="94" type="noConversion"/>
  </si>
  <si>
    <r>
      <t xml:space="preserve">   社自决0</t>
    </r>
    <r>
      <rPr>
        <sz val="12"/>
        <color indexed="8"/>
        <rFont val="宋体"/>
        <charset val="134"/>
      </rPr>
      <t>3</t>
    </r>
    <r>
      <rPr>
        <sz val="12"/>
        <color indexed="8"/>
        <rFont val="宋体"/>
        <charset val="134"/>
      </rPr>
      <t>表</t>
    </r>
    <phoneticPr fontId="94" type="noConversion"/>
  </si>
  <si>
    <t xml:space="preserve">    其中：做实个人账户基金投资收益</t>
  </si>
  <si>
    <t xml:space="preserve">          滞纳金</t>
  </si>
  <si>
    <t>总      计</t>
    <phoneticPr fontId="94" type="noConversion"/>
  </si>
  <si>
    <t>2016年地方补充医疗保险基金收支表</t>
    <phoneticPr fontId="94" type="noConversion"/>
  </si>
  <si>
    <r>
      <t xml:space="preserve">   社自决0</t>
    </r>
    <r>
      <rPr>
        <sz val="12"/>
        <color indexed="8"/>
        <rFont val="宋体"/>
        <charset val="134"/>
      </rPr>
      <t>4表</t>
    </r>
    <phoneticPr fontId="94" type="noConversion"/>
  </si>
  <si>
    <t>项        目</t>
    <phoneticPr fontId="94" type="noConversion"/>
  </si>
  <si>
    <t>一、地方补充医疗保险费收入</t>
    <phoneticPr fontId="94" type="noConversion"/>
  </si>
  <si>
    <t>一、地方补充医疗保险待遇支出</t>
    <phoneticPr fontId="94" type="noConversion"/>
  </si>
  <si>
    <t>二、利息收入</t>
    <phoneticPr fontId="94" type="noConversion"/>
  </si>
  <si>
    <t xml:space="preserve">    其中：1.住院支出</t>
    <phoneticPr fontId="94" type="noConversion"/>
  </si>
  <si>
    <t>三、财政补贴收入</t>
    <phoneticPr fontId="94" type="noConversion"/>
  </si>
  <si>
    <t xml:space="preserve">          2.门诊支出</t>
    <phoneticPr fontId="94" type="noConversion"/>
  </si>
  <si>
    <t>四、其他收入</t>
    <phoneticPr fontId="94" type="noConversion"/>
  </si>
  <si>
    <t>五、转移收入</t>
    <phoneticPr fontId="94" type="noConversion"/>
  </si>
  <si>
    <t>六、上解上级支出</t>
    <phoneticPr fontId="94" type="noConversion"/>
  </si>
  <si>
    <t>七、本年支出合计</t>
    <phoneticPr fontId="94" type="noConversion"/>
  </si>
  <si>
    <t>八、本年收支结余</t>
    <phoneticPr fontId="94" type="noConversion"/>
  </si>
  <si>
    <t>九、年末滚存结余</t>
    <phoneticPr fontId="94" type="noConversion"/>
  </si>
  <si>
    <t>总        计</t>
    <phoneticPr fontId="94" type="noConversion"/>
  </si>
  <si>
    <t>2016年深圳市自有社会保险基础资料表</t>
    <phoneticPr fontId="94" type="noConversion"/>
  </si>
  <si>
    <t>社自决附01表</t>
    <phoneticPr fontId="94" type="noConversion"/>
  </si>
  <si>
    <t>一、机关事业单位基本养老保险</t>
    <phoneticPr fontId="94" type="noConversion"/>
  </si>
  <si>
    <t>三、地方补充医疗保险</t>
  </si>
  <si>
    <t xml:space="preserve">  (二)实际缴费人员年末数</t>
  </si>
  <si>
    <t xml:space="preserve">  (三)缴费基数总额</t>
  </si>
  <si>
    <t>二、地方补充养老保险</t>
    <phoneticPr fontId="94" type="noConversion"/>
  </si>
  <si>
    <t>目录（深圳自有部分）</t>
    <phoneticPr fontId="94" type="noConversion"/>
  </si>
  <si>
    <t>一、深圳市自有社会保险基金资产负债表........................................</t>
    <phoneticPr fontId="94" type="noConversion"/>
  </si>
  <si>
    <t>社自决01表</t>
    <phoneticPr fontId="94" type="noConversion"/>
  </si>
  <si>
    <t>二、机关事业单位基本养老保险基金收支表............................................</t>
    <phoneticPr fontId="94" type="noConversion"/>
  </si>
  <si>
    <r>
      <t>社自决0</t>
    </r>
    <r>
      <rPr>
        <sz val="12"/>
        <color indexed="8"/>
        <rFont val="宋体"/>
        <charset val="134"/>
      </rPr>
      <t>2</t>
    </r>
    <r>
      <rPr>
        <sz val="12"/>
        <color indexed="8"/>
        <rFont val="宋体"/>
        <charset val="134"/>
      </rPr>
      <t>表</t>
    </r>
    <phoneticPr fontId="94" type="noConversion"/>
  </si>
  <si>
    <t>三、地方补充养老保险基金收支表............................................</t>
    <phoneticPr fontId="94" type="noConversion"/>
  </si>
  <si>
    <r>
      <t>社自决0</t>
    </r>
    <r>
      <rPr>
        <sz val="12"/>
        <color indexed="8"/>
        <rFont val="宋体"/>
        <charset val="134"/>
      </rPr>
      <t>3表</t>
    </r>
    <phoneticPr fontId="94" type="noConversion"/>
  </si>
  <si>
    <t>四、地方补充医疗保险基金收支表............................................</t>
    <phoneticPr fontId="94" type="noConversion"/>
  </si>
  <si>
    <r>
      <t>社自决0</t>
    </r>
    <r>
      <rPr>
        <sz val="12"/>
        <color indexed="8"/>
        <rFont val="宋体"/>
        <charset val="134"/>
      </rPr>
      <t>4表</t>
    </r>
    <phoneticPr fontId="94" type="noConversion"/>
  </si>
  <si>
    <t>五、深圳市自有社会保险基础资料表..........................................</t>
    <phoneticPr fontId="94" type="noConversion"/>
  </si>
  <si>
    <t>社自决附01表</t>
    <phoneticPr fontId="94" type="noConversion"/>
  </si>
</sst>
</file>

<file path=xl/styles.xml><?xml version="1.0" encoding="utf-8"?>
<styleSheet xmlns="http://schemas.openxmlformats.org/spreadsheetml/2006/main">
  <numFmts count="12">
    <numFmt numFmtId="43" formatCode="_ * #,##0.00_ ;_ * \-#,##0.00_ ;_ * &quot;-&quot;??_ ;_ @_ "/>
    <numFmt numFmtId="176" formatCode="#,##0_ "/>
    <numFmt numFmtId="177" formatCode="0.0%"/>
    <numFmt numFmtId="178" formatCode="#,##0_);[Red]\(#,##0\)"/>
    <numFmt numFmtId="179" formatCode="_ * #,##0_ ;_ * \-#,##0_ ;_ * &quot;-&quot;??_ ;_ @_ "/>
    <numFmt numFmtId="180" formatCode="#,##0.00_ ;\-#,##0.00;;"/>
    <numFmt numFmtId="181" formatCode="#,##0.00_ ;\-#,##0.00"/>
    <numFmt numFmtId="182" formatCode="#,##0_ ;\-#,##0;;"/>
    <numFmt numFmtId="183" formatCode="#,##0_ ;\-#,##0"/>
    <numFmt numFmtId="184" formatCode="###,###,##0"/>
    <numFmt numFmtId="185" formatCode="0.0_ "/>
    <numFmt numFmtId="186" formatCode="#,##0.00_ "/>
  </numFmts>
  <fonts count="111">
    <font>
      <sz val="12"/>
      <name val="宋体"/>
      <charset val="134"/>
    </font>
    <font>
      <sz val="12"/>
      <name val="Times New Roman"/>
      <family val="1"/>
    </font>
    <font>
      <sz val="11"/>
      <color indexed="8"/>
      <name val="Tahoma"/>
      <family val="2"/>
      <charset val="134"/>
    </font>
    <font>
      <sz val="11"/>
      <color indexed="9"/>
      <name val="Tahoma"/>
      <family val="2"/>
      <charset val="134"/>
    </font>
    <font>
      <sz val="12"/>
      <name val="宋体"/>
      <family val="3"/>
      <charset val="134"/>
    </font>
    <font>
      <b/>
      <sz val="18"/>
      <color indexed="56"/>
      <name val="宋体"/>
      <family val="3"/>
      <charset val="134"/>
    </font>
    <font>
      <b/>
      <sz val="15"/>
      <color indexed="56"/>
      <name val="Tahoma"/>
      <family val="2"/>
      <charset val="134"/>
    </font>
    <font>
      <b/>
      <sz val="13"/>
      <color indexed="56"/>
      <name val="Tahoma"/>
      <family val="2"/>
      <charset val="134"/>
    </font>
    <font>
      <b/>
      <sz val="11"/>
      <color indexed="56"/>
      <name val="Tahoma"/>
      <family val="2"/>
      <charset val="134"/>
    </font>
    <font>
      <sz val="11"/>
      <color indexed="20"/>
      <name val="Tahoma"/>
      <family val="2"/>
      <charset val="134"/>
    </font>
    <font>
      <sz val="11"/>
      <color indexed="20"/>
      <name val="宋体"/>
      <family val="3"/>
      <charset val="134"/>
    </font>
    <font>
      <sz val="10"/>
      <name val="Arial"/>
      <family val="2"/>
    </font>
    <font>
      <sz val="11"/>
      <color indexed="17"/>
      <name val="Tahoma"/>
      <family val="2"/>
      <charset val="134"/>
    </font>
    <font>
      <sz val="11"/>
      <color indexed="17"/>
      <name val="宋体"/>
      <family val="3"/>
      <charset val="134"/>
    </font>
    <font>
      <b/>
      <sz val="11"/>
      <color indexed="8"/>
      <name val="Tahoma"/>
      <family val="2"/>
      <charset val="134"/>
    </font>
    <font>
      <b/>
      <sz val="11"/>
      <color indexed="52"/>
      <name val="Tahoma"/>
      <family val="2"/>
      <charset val="134"/>
    </font>
    <font>
      <b/>
      <sz val="11"/>
      <color indexed="9"/>
      <name val="Tahoma"/>
      <family val="2"/>
      <charset val="134"/>
    </font>
    <font>
      <i/>
      <sz val="11"/>
      <color indexed="23"/>
      <name val="Tahoma"/>
      <family val="2"/>
      <charset val="134"/>
    </font>
    <font>
      <sz val="11"/>
      <color indexed="10"/>
      <name val="Tahoma"/>
      <family val="2"/>
      <charset val="134"/>
    </font>
    <font>
      <sz val="11"/>
      <color indexed="52"/>
      <name val="Tahoma"/>
      <family val="2"/>
      <charset val="134"/>
    </font>
    <font>
      <sz val="11"/>
      <color indexed="60"/>
      <name val="Tahoma"/>
      <family val="2"/>
      <charset val="134"/>
    </font>
    <font>
      <b/>
      <sz val="11"/>
      <color indexed="63"/>
      <name val="Tahoma"/>
      <family val="2"/>
      <charset val="134"/>
    </font>
    <font>
      <sz val="11"/>
      <color indexed="62"/>
      <name val="Tahoma"/>
      <family val="2"/>
      <charset val="134"/>
    </font>
    <font>
      <sz val="9"/>
      <name val="宋体"/>
      <family val="3"/>
      <charset val="134"/>
    </font>
    <font>
      <sz val="10"/>
      <name val="宋体"/>
      <family val="3"/>
      <charset val="134"/>
    </font>
    <font>
      <sz val="18"/>
      <name val="宋体"/>
      <family val="3"/>
      <charset val="134"/>
    </font>
    <font>
      <sz val="12"/>
      <name val="宋体"/>
      <family val="3"/>
      <charset val="134"/>
    </font>
    <font>
      <sz val="12"/>
      <name val="宋体"/>
      <family val="3"/>
      <charset val="134"/>
    </font>
    <font>
      <sz val="12"/>
      <name val="宋体"/>
      <family val="3"/>
      <charset val="134"/>
    </font>
    <font>
      <sz val="11"/>
      <name val="宋体"/>
      <family val="3"/>
      <charset val="134"/>
    </font>
    <font>
      <sz val="9"/>
      <color indexed="81"/>
      <name val="宋体"/>
      <family val="3"/>
      <charset val="134"/>
    </font>
    <font>
      <b/>
      <sz val="9"/>
      <color indexed="81"/>
      <name val="宋体"/>
      <family val="3"/>
      <charset val="134"/>
    </font>
    <font>
      <b/>
      <sz val="12"/>
      <name val="宋体"/>
      <family val="3"/>
      <charset val="134"/>
    </font>
    <font>
      <b/>
      <sz val="11"/>
      <name val="宋体"/>
      <family val="3"/>
      <charset val="134"/>
    </font>
    <font>
      <sz val="11"/>
      <color indexed="8"/>
      <name val="宋体"/>
      <family val="3"/>
      <charset val="134"/>
    </font>
    <font>
      <sz val="12"/>
      <color indexed="20"/>
      <name val="宋体"/>
      <family val="3"/>
      <charset val="134"/>
    </font>
    <font>
      <sz val="12"/>
      <color indexed="17"/>
      <name val="宋体"/>
      <family val="3"/>
      <charset val="134"/>
    </font>
    <font>
      <sz val="9"/>
      <name val="宋体"/>
      <family val="2"/>
      <charset val="134"/>
      <scheme val="minor"/>
    </font>
    <font>
      <sz val="10"/>
      <name val="宋体"/>
      <family val="3"/>
      <charset val="134"/>
    </font>
    <font>
      <sz val="12"/>
      <name val="宋体"/>
      <family val="3"/>
      <charset val="134"/>
    </font>
    <font>
      <b/>
      <sz val="10"/>
      <name val="宋体"/>
      <family val="3"/>
      <charset val="134"/>
    </font>
    <font>
      <b/>
      <sz val="12"/>
      <name val="宋体"/>
      <family val="3"/>
      <charset val="134"/>
    </font>
    <font>
      <sz val="11"/>
      <name val="宋体"/>
      <family val="3"/>
      <charset val="134"/>
    </font>
    <font>
      <sz val="11"/>
      <color indexed="9"/>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theme="1"/>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b/>
      <sz val="18"/>
      <name val="宋体"/>
      <family val="3"/>
      <charset val="134"/>
    </font>
    <font>
      <sz val="9"/>
      <name val="宋体"/>
      <family val="3"/>
      <charset val="134"/>
    </font>
    <font>
      <b/>
      <sz val="16"/>
      <name val="宋体"/>
      <family val="3"/>
      <charset val="134"/>
    </font>
    <font>
      <sz val="9"/>
      <color indexed="81"/>
      <name val="Tahoma"/>
      <family val="2"/>
    </font>
    <font>
      <b/>
      <sz val="9"/>
      <color indexed="81"/>
      <name val="Tahoma"/>
      <family val="2"/>
    </font>
    <font>
      <sz val="20"/>
      <name val="宋体"/>
      <family val="3"/>
      <charset val="134"/>
      <scheme val="minor"/>
    </font>
    <font>
      <sz val="12"/>
      <name val="宋体"/>
      <family val="3"/>
      <charset val="134"/>
      <scheme val="minor"/>
    </font>
    <font>
      <sz val="10"/>
      <name val="宋体"/>
      <family val="3"/>
      <charset val="134"/>
      <scheme val="minor"/>
    </font>
    <font>
      <b/>
      <sz val="10"/>
      <name val="宋体"/>
      <family val="3"/>
      <charset val="134"/>
      <scheme val="minor"/>
    </font>
    <font>
      <b/>
      <sz val="12"/>
      <name val="宋体"/>
      <family val="3"/>
      <charset val="134"/>
      <scheme val="minor"/>
    </font>
    <font>
      <b/>
      <sz val="11"/>
      <name val="宋体"/>
      <family val="3"/>
      <charset val="134"/>
      <scheme val="minor"/>
    </font>
    <font>
      <b/>
      <sz val="18"/>
      <name val="宋体"/>
      <family val="3"/>
      <charset val="134"/>
      <scheme val="major"/>
    </font>
    <font>
      <sz val="12"/>
      <color indexed="8"/>
      <name val="宋体"/>
      <family val="3"/>
      <charset val="134"/>
    </font>
    <font>
      <sz val="9"/>
      <color indexed="8"/>
      <name val="宋体"/>
      <family val="3"/>
      <charset val="134"/>
    </font>
    <font>
      <sz val="10"/>
      <color indexed="8"/>
      <name val="宋体"/>
      <family val="3"/>
      <charset val="134"/>
    </font>
    <font>
      <b/>
      <sz val="29"/>
      <color indexed="8"/>
      <name val="宋体"/>
      <family val="3"/>
      <charset val="134"/>
    </font>
    <font>
      <b/>
      <sz val="22"/>
      <color indexed="8"/>
      <name val="宋体"/>
      <family val="3"/>
      <charset val="134"/>
    </font>
    <font>
      <b/>
      <sz val="15"/>
      <color indexed="8"/>
      <name val="宋体"/>
      <family val="3"/>
      <charset val="134"/>
    </font>
    <font>
      <sz val="13"/>
      <color indexed="8"/>
      <name val="宋体"/>
      <family val="3"/>
      <charset val="134"/>
    </font>
    <font>
      <b/>
      <sz val="12"/>
      <color indexed="8"/>
      <name val="宋体"/>
      <family val="3"/>
      <charset val="134"/>
    </font>
    <font>
      <sz val="9"/>
      <color indexed="8"/>
      <name val="Arial Narrow"/>
      <family val="2"/>
    </font>
    <font>
      <sz val="28"/>
      <name val="宋体"/>
      <family val="3"/>
      <charset val="134"/>
    </font>
    <font>
      <b/>
      <sz val="20"/>
      <name val="宋体"/>
      <family val="3"/>
      <charset val="134"/>
      <scheme val="major"/>
    </font>
    <font>
      <b/>
      <sz val="20"/>
      <name val="宋体"/>
      <family val="3"/>
      <charset val="134"/>
      <scheme val="minor"/>
    </font>
    <font>
      <sz val="11"/>
      <color theme="1"/>
      <name val="宋体"/>
      <family val="3"/>
      <charset val="134"/>
      <scheme val="minor"/>
    </font>
    <font>
      <b/>
      <sz val="18"/>
      <color theme="1"/>
      <name val="宋体"/>
      <family val="3"/>
      <charset val="134"/>
      <scheme val="minor"/>
    </font>
    <font>
      <sz val="9"/>
      <name val="宋体"/>
      <family val="3"/>
      <charset val="134"/>
    </font>
    <font>
      <sz val="10"/>
      <color theme="1"/>
      <name val="宋体"/>
      <family val="3"/>
      <charset val="134"/>
      <scheme val="minor"/>
    </font>
    <font>
      <b/>
      <sz val="12"/>
      <color theme="1"/>
      <name val="宋体"/>
      <family val="3"/>
      <charset val="134"/>
      <scheme val="minor"/>
    </font>
    <font>
      <sz val="12"/>
      <color rgb="FFFF0000"/>
      <name val="宋体"/>
      <family val="3"/>
      <charset val="134"/>
      <scheme val="minor"/>
    </font>
    <font>
      <sz val="11"/>
      <name val="宋体"/>
      <family val="3"/>
      <charset val="134"/>
      <scheme val="minor"/>
    </font>
    <font>
      <sz val="12"/>
      <color theme="1"/>
      <name val="宋体"/>
      <family val="3"/>
      <charset val="134"/>
      <scheme val="minor"/>
    </font>
    <font>
      <b/>
      <sz val="11"/>
      <color indexed="8"/>
      <name val="华文中宋"/>
      <family val="3"/>
      <charset val="134"/>
    </font>
    <font>
      <b/>
      <sz val="24"/>
      <color indexed="8"/>
      <name val="宋体"/>
      <family val="3"/>
      <charset val="134"/>
    </font>
    <font>
      <b/>
      <sz val="27"/>
      <color indexed="8"/>
      <name val="宋体"/>
      <family val="3"/>
      <charset val="134"/>
    </font>
    <font>
      <sz val="10"/>
      <color rgb="FFFF0000"/>
      <name val="宋体"/>
      <family val="3"/>
      <charset val="134"/>
    </font>
    <font>
      <sz val="10"/>
      <name val="宋体"/>
      <charset val="134"/>
      <scheme val="minor"/>
    </font>
    <font>
      <sz val="9"/>
      <name val="宋体"/>
      <charset val="134"/>
    </font>
    <font>
      <sz val="10"/>
      <color theme="1"/>
      <name val="宋体"/>
      <charset val="134"/>
      <scheme val="minor"/>
    </font>
    <font>
      <sz val="10"/>
      <name val="宋体"/>
      <charset val="134"/>
    </font>
    <font>
      <sz val="11"/>
      <color indexed="8"/>
      <name val="宋体"/>
      <charset val="134"/>
    </font>
    <font>
      <b/>
      <sz val="17"/>
      <color indexed="8"/>
      <name val="宋体"/>
      <family val="3"/>
      <charset val="134"/>
    </font>
    <font>
      <sz val="10"/>
      <color indexed="9"/>
      <name val="宋体"/>
      <family val="3"/>
      <charset val="134"/>
    </font>
    <font>
      <b/>
      <sz val="12"/>
      <color indexed="9"/>
      <name val="宋体"/>
      <family val="3"/>
      <charset val="134"/>
    </font>
    <font>
      <sz val="12"/>
      <name val="宋体"/>
      <charset val="134"/>
    </font>
    <font>
      <sz val="29"/>
      <name val="宋体"/>
      <charset val="134"/>
    </font>
    <font>
      <sz val="12"/>
      <color indexed="8"/>
      <name val="宋体"/>
      <charset val="134"/>
    </font>
    <font>
      <sz val="12"/>
      <name val="Arial Narrow"/>
      <family val="2"/>
    </font>
    <font>
      <sz val="9"/>
      <name val="Arial Narrow"/>
      <family val="2"/>
    </font>
    <font>
      <sz val="10"/>
      <name val="Arial Narrow"/>
      <family val="2"/>
    </font>
    <font>
      <b/>
      <sz val="9"/>
      <color indexed="81"/>
      <name val="宋体"/>
      <charset val="134"/>
    </font>
    <font>
      <sz val="9"/>
      <color indexed="81"/>
      <name val="宋体"/>
      <charset val="134"/>
    </font>
    <font>
      <sz val="29"/>
      <color indexed="8"/>
      <name val="宋体"/>
      <charset val="134"/>
    </font>
    <font>
      <b/>
      <sz val="12"/>
      <color indexed="8"/>
      <name val="宋体"/>
      <charset val="134"/>
    </font>
  </fonts>
  <fills count="5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5"/>
      </patternFill>
    </fill>
    <fill>
      <patternFill patternType="solid">
        <fgColor indexed="42"/>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43"/>
      </patternFill>
    </fill>
    <fill>
      <patternFill patternType="solid">
        <fgColor indexed="22"/>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indexed="9"/>
        <bgColor indexed="8"/>
      </patternFill>
    </fill>
  </fills>
  <borders count="85">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8"/>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style="thin">
        <color indexed="64"/>
      </top>
      <bottom/>
      <diagonal/>
    </border>
    <border>
      <left/>
      <right/>
      <top style="thin">
        <color indexed="8"/>
      </top>
      <bottom/>
      <diagonal/>
    </border>
    <border>
      <left style="thin">
        <color indexed="64"/>
      </left>
      <right style="thin">
        <color indexed="64"/>
      </right>
      <top style="thin">
        <color indexed="8"/>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8"/>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style="thin">
        <color indexed="8"/>
      </bottom>
      <diagonal/>
    </border>
    <border>
      <left style="thin">
        <color indexed="64"/>
      </left>
      <right/>
      <top/>
      <bottom/>
      <diagonal/>
    </border>
    <border>
      <left style="medium">
        <color indexed="64"/>
      </left>
      <right style="medium">
        <color indexed="64"/>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medium">
        <color indexed="64"/>
      </right>
      <top/>
      <bottom style="thin">
        <color indexed="8"/>
      </bottom>
      <diagonal/>
    </border>
    <border>
      <left style="thin">
        <color indexed="8"/>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style="medium">
        <color indexed="64"/>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top style="medium">
        <color indexed="64"/>
      </top>
      <bottom/>
      <diagonal/>
    </border>
    <border>
      <left style="medium">
        <color indexed="64"/>
      </left>
      <right style="thin">
        <color indexed="8"/>
      </right>
      <top style="medium">
        <color indexed="64"/>
      </top>
      <bottom/>
      <diagonal/>
    </border>
    <border>
      <left/>
      <right/>
      <top style="medium">
        <color indexed="64"/>
      </top>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medium">
        <color indexed="64"/>
      </left>
      <right/>
      <top/>
      <bottom style="medium">
        <color indexed="64"/>
      </bottom>
      <diagonal/>
    </border>
    <border>
      <left style="medium">
        <color indexed="64"/>
      </left>
      <right style="thin">
        <color indexed="8"/>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42">
    <xf numFmtId="0" fontId="0" fillId="0" borderId="0">
      <alignment vertical="center"/>
    </xf>
    <xf numFmtId="0" fontId="1" fillId="0" borderId="0"/>
    <xf numFmtId="0" fontId="1"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3"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35"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6" borderId="0" applyNumberFormat="0" applyBorder="0" applyAlignment="0" applyProtection="0">
      <alignment vertical="center"/>
    </xf>
    <xf numFmtId="0" fontId="27" fillId="0" borderId="0"/>
    <xf numFmtId="0" fontId="28" fillId="0" borderId="0"/>
    <xf numFmtId="0" fontId="29" fillId="0" borderId="0"/>
    <xf numFmtId="0" fontId="11" fillId="0" borderId="0" applyNumberFormat="0" applyFont="0" applyFill="0" applyBorder="0" applyAlignment="0" applyProtection="0"/>
    <xf numFmtId="0" fontId="4" fillId="0" borderId="0">
      <alignment vertical="center"/>
    </xf>
    <xf numFmtId="0" fontId="4" fillId="0" borderId="0"/>
    <xf numFmtId="0" fontId="4" fillId="0" borderId="0">
      <alignment vertical="center"/>
    </xf>
    <xf numFmtId="0" fontId="12" fillId="4" borderId="0" applyNumberFormat="0" applyBorder="0" applyAlignment="0" applyProtection="0">
      <alignment vertical="center"/>
    </xf>
    <xf numFmtId="0" fontId="13" fillId="1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17" borderId="0" applyNumberFormat="0" applyBorder="0" applyAlignment="0" applyProtection="0">
      <alignment vertical="center"/>
    </xf>
    <xf numFmtId="0" fontId="36"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17" borderId="0" applyNumberFormat="0" applyBorder="0" applyAlignment="0" applyProtection="0">
      <alignment vertical="center"/>
    </xf>
    <xf numFmtId="0" fontId="14" fillId="0" borderId="4" applyNumberFormat="0" applyFill="0" applyAlignment="0" applyProtection="0">
      <alignment vertical="center"/>
    </xf>
    <xf numFmtId="0" fontId="15" fillId="18" borderId="5" applyNumberFormat="0" applyAlignment="0" applyProtection="0">
      <alignment vertical="center"/>
    </xf>
    <xf numFmtId="0" fontId="16" fillId="19" borderId="6"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43" fontId="4" fillId="0" borderId="0" applyFont="0" applyFill="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3" borderId="0" applyNumberFormat="0" applyBorder="0" applyAlignment="0" applyProtection="0">
      <alignment vertical="center"/>
    </xf>
    <xf numFmtId="0" fontId="20" fillId="24" borderId="0" applyNumberFormat="0" applyBorder="0" applyAlignment="0" applyProtection="0">
      <alignment vertical="center"/>
    </xf>
    <xf numFmtId="0" fontId="21" fillId="18" borderId="8" applyNumberFormat="0" applyAlignment="0" applyProtection="0">
      <alignment vertical="center"/>
    </xf>
    <xf numFmtId="0" fontId="22" fillId="7" borderId="5" applyNumberFormat="0" applyAlignment="0" applyProtection="0">
      <alignment vertical="center"/>
    </xf>
    <xf numFmtId="0" fontId="4" fillId="25" borderId="9" applyNumberFormat="0" applyFont="0" applyAlignment="0" applyProtection="0">
      <alignment vertical="center"/>
    </xf>
    <xf numFmtId="43" fontId="4" fillId="0" borderId="0" applyFont="0" applyFill="0" applyBorder="0" applyAlignment="0" applyProtection="0">
      <alignment vertical="center"/>
    </xf>
    <xf numFmtId="0" fontId="4" fillId="0" borderId="0"/>
    <xf numFmtId="43" fontId="4" fillId="0" borderId="0" applyFont="0" applyFill="0" applyBorder="0" applyAlignment="0" applyProtection="0"/>
    <xf numFmtId="0" fontId="34" fillId="28"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4" fillId="34" borderId="0" applyNumberFormat="0" applyBorder="0" applyAlignment="0" applyProtection="0">
      <alignment vertical="center"/>
    </xf>
    <xf numFmtId="0" fontId="34" fillId="29" borderId="0" applyNumberFormat="0" applyBorder="0" applyAlignment="0" applyProtection="0">
      <alignment vertical="center"/>
    </xf>
    <xf numFmtId="0" fontId="34" fillId="32" borderId="0" applyNumberFormat="0" applyBorder="0" applyAlignment="0" applyProtection="0">
      <alignment vertical="center"/>
    </xf>
    <xf numFmtId="0" fontId="34" fillId="35" borderId="0" applyNumberFormat="0" applyBorder="0" applyAlignment="0" applyProtection="0">
      <alignment vertical="center"/>
    </xf>
    <xf numFmtId="0" fontId="43" fillId="36" borderId="0" applyNumberFormat="0" applyBorder="0" applyAlignment="0" applyProtection="0">
      <alignment vertical="center"/>
    </xf>
    <xf numFmtId="0" fontId="43" fillId="33" borderId="0" applyNumberFormat="0" applyBorder="0" applyAlignment="0" applyProtection="0">
      <alignment vertical="center"/>
    </xf>
    <xf numFmtId="0" fontId="43" fillId="34" borderId="0" applyNumberFormat="0" applyBorder="0" applyAlignment="0" applyProtection="0">
      <alignment vertical="center"/>
    </xf>
    <xf numFmtId="0" fontId="43" fillId="37" borderId="0" applyNumberFormat="0" applyBorder="0" applyAlignment="0" applyProtection="0">
      <alignment vertical="center"/>
    </xf>
    <xf numFmtId="0" fontId="43" fillId="38" borderId="0" applyNumberFormat="0" applyBorder="0" applyAlignment="0" applyProtection="0">
      <alignment vertical="center"/>
    </xf>
    <xf numFmtId="0" fontId="43" fillId="39"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34" fillId="0" borderId="0" applyFont="0" applyFill="0" applyBorder="0" applyAlignment="0" applyProtection="0">
      <alignment vertical="center"/>
    </xf>
    <xf numFmtId="0" fontId="44" fillId="0" borderId="1" applyNumberFormat="0" applyFill="0" applyAlignment="0" applyProtection="0">
      <alignment vertical="center"/>
    </xf>
    <xf numFmtId="0" fontId="45" fillId="0" borderId="2" applyNumberFormat="0" applyFill="0" applyAlignment="0" applyProtection="0">
      <alignment vertical="center"/>
    </xf>
    <xf numFmtId="0" fontId="46" fillId="0" borderId="3" applyNumberFormat="0" applyFill="0" applyAlignment="0" applyProtection="0">
      <alignment vertical="center"/>
    </xf>
    <xf numFmtId="0" fontId="4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0" fillId="16" borderId="0" applyNumberFormat="0" applyBorder="0" applyAlignment="0" applyProtection="0">
      <alignment vertical="center"/>
    </xf>
    <xf numFmtId="0" fontId="47"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7" fillId="0" borderId="0">
      <alignment vertical="center"/>
    </xf>
    <xf numFmtId="0" fontId="34" fillId="0" borderId="0">
      <alignment vertical="center"/>
    </xf>
    <xf numFmtId="0" fontId="47" fillId="0" borderId="0"/>
    <xf numFmtId="0" fontId="47" fillId="0" borderId="0">
      <alignment vertical="center"/>
    </xf>
    <xf numFmtId="0" fontId="13" fillId="17" borderId="0" applyNumberFormat="0" applyBorder="0" applyAlignment="0" applyProtection="0">
      <alignment vertical="center"/>
    </xf>
    <xf numFmtId="0" fontId="48" fillId="0" borderId="4" applyNumberFormat="0" applyFill="0" applyAlignment="0" applyProtection="0">
      <alignment vertical="center"/>
    </xf>
    <xf numFmtId="0" fontId="49" fillId="27" borderId="5" applyNumberFormat="0" applyAlignment="0" applyProtection="0">
      <alignment vertical="center"/>
    </xf>
    <xf numFmtId="0" fontId="50" fillId="40" borderId="6" applyNumberFormat="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7" applyNumberFormat="0" applyFill="0" applyAlignment="0" applyProtection="0">
      <alignment vertical="center"/>
    </xf>
    <xf numFmtId="43" fontId="4" fillId="0" borderId="0" applyFont="0" applyFill="0" applyBorder="0" applyAlignment="0" applyProtection="0">
      <alignment vertical="center"/>
    </xf>
    <xf numFmtId="43" fontId="34" fillId="0" borderId="0" applyFont="0" applyFill="0" applyBorder="0" applyAlignment="0" applyProtection="0">
      <alignment vertical="center"/>
    </xf>
    <xf numFmtId="43" fontId="34" fillId="0" borderId="0" applyFont="0" applyFill="0" applyBorder="0" applyAlignment="0" applyProtection="0">
      <alignment vertical="center"/>
    </xf>
    <xf numFmtId="0" fontId="43" fillId="41" borderId="0" applyNumberFormat="0" applyBorder="0" applyAlignment="0" applyProtection="0">
      <alignment vertical="center"/>
    </xf>
    <xf numFmtId="0" fontId="43" fillId="42" borderId="0" applyNumberFormat="0" applyBorder="0" applyAlignment="0" applyProtection="0">
      <alignment vertical="center"/>
    </xf>
    <xf numFmtId="0" fontId="43" fillId="43" borderId="0" applyNumberFormat="0" applyBorder="0" applyAlignment="0" applyProtection="0">
      <alignment vertical="center"/>
    </xf>
    <xf numFmtId="0" fontId="43" fillId="37" borderId="0" applyNumberFormat="0" applyBorder="0" applyAlignment="0" applyProtection="0">
      <alignment vertical="center"/>
    </xf>
    <xf numFmtId="0" fontId="43" fillId="38" borderId="0" applyNumberFormat="0" applyBorder="0" applyAlignment="0" applyProtection="0">
      <alignment vertical="center"/>
    </xf>
    <xf numFmtId="0" fontId="43" fillId="44" borderId="0" applyNumberFormat="0" applyBorder="0" applyAlignment="0" applyProtection="0">
      <alignment vertical="center"/>
    </xf>
    <xf numFmtId="0" fontId="54" fillId="26" borderId="0" applyNumberFormat="0" applyBorder="0" applyAlignment="0" applyProtection="0">
      <alignment vertical="center"/>
    </xf>
    <xf numFmtId="0" fontId="55" fillId="27" borderId="8" applyNumberFormat="0" applyAlignment="0" applyProtection="0">
      <alignment vertical="center"/>
    </xf>
    <xf numFmtId="0" fontId="56" fillId="31" borderId="5" applyNumberFormat="0" applyAlignment="0" applyProtection="0">
      <alignment vertical="center"/>
    </xf>
    <xf numFmtId="0" fontId="4" fillId="45" borderId="9" applyNumberFormat="0" applyFont="0" applyAlignment="0" applyProtection="0">
      <alignment vertical="center"/>
    </xf>
    <xf numFmtId="0" fontId="39" fillId="0" borderId="0"/>
    <xf numFmtId="0" fontId="34" fillId="0" borderId="0">
      <alignment vertical="center"/>
    </xf>
    <xf numFmtId="0" fontId="24" fillId="0" borderId="0"/>
    <xf numFmtId="43" fontId="47" fillId="0" borderId="0" applyFont="0" applyFill="0" applyBorder="0" applyAlignment="0" applyProtection="0">
      <alignment vertical="center"/>
    </xf>
    <xf numFmtId="0" fontId="81" fillId="0" borderId="0">
      <alignment vertical="center"/>
    </xf>
    <xf numFmtId="0" fontId="96" fillId="0" borderId="0"/>
  </cellStyleXfs>
  <cellXfs count="650">
    <xf numFmtId="0" fontId="0" fillId="0" borderId="0" xfId="0">
      <alignment vertical="center"/>
    </xf>
    <xf numFmtId="176" fontId="24" fillId="0" borderId="10" xfId="0" applyNumberFormat="1" applyFont="1" applyFill="1" applyBorder="1" applyAlignment="1">
      <alignment horizontal="center" vertical="center"/>
    </xf>
    <xf numFmtId="176" fontId="24" fillId="0" borderId="10" xfId="0" applyNumberFormat="1" applyFont="1" applyFill="1" applyBorder="1" applyAlignment="1">
      <alignment vertical="center"/>
    </xf>
    <xf numFmtId="0" fontId="0" fillId="0" borderId="10" xfId="0" applyFill="1" applyBorder="1" applyAlignment="1">
      <alignment horizontal="center" vertical="center"/>
    </xf>
    <xf numFmtId="177" fontId="24" fillId="0" borderId="10" xfId="0" applyNumberFormat="1" applyFont="1" applyFill="1" applyBorder="1" applyAlignment="1">
      <alignment horizontal="center" vertical="center"/>
    </xf>
    <xf numFmtId="0" fontId="24" fillId="0" borderId="10" xfId="0" applyFont="1" applyFill="1" applyBorder="1" applyAlignment="1">
      <alignment vertical="center"/>
    </xf>
    <xf numFmtId="179" fontId="25" fillId="0" borderId="0" xfId="64" applyNumberFormat="1" applyFont="1" applyFill="1" applyBorder="1" applyAlignment="1">
      <alignment horizontal="center" vertical="center"/>
    </xf>
    <xf numFmtId="0" fontId="25" fillId="0" borderId="0" xfId="0" applyFont="1" applyFill="1" applyBorder="1" applyAlignment="1">
      <alignment horizontal="center" vertical="center"/>
    </xf>
    <xf numFmtId="0" fontId="0" fillId="0" borderId="0" xfId="0" applyFill="1">
      <alignment vertical="center"/>
    </xf>
    <xf numFmtId="0" fontId="24" fillId="0" borderId="10" xfId="0" applyNumberFormat="1" applyFont="1" applyFill="1" applyBorder="1" applyAlignment="1">
      <alignment horizontal="center" vertical="center"/>
    </xf>
    <xf numFmtId="179" fontId="24" fillId="0" borderId="10" xfId="64" applyNumberFormat="1" applyFont="1" applyFill="1" applyBorder="1" applyAlignment="1">
      <alignment vertical="center"/>
    </xf>
    <xf numFmtId="0" fontId="0" fillId="0" borderId="0" xfId="0" applyFill="1" applyAlignment="1">
      <alignment horizontal="center" vertical="center"/>
    </xf>
    <xf numFmtId="0" fontId="25" fillId="0" borderId="10" xfId="0" applyFont="1" applyFill="1" applyBorder="1" applyAlignment="1">
      <alignment horizontal="center" vertical="center"/>
    </xf>
    <xf numFmtId="0" fontId="0" fillId="0" borderId="0" xfId="0" applyFill="1" applyAlignment="1">
      <alignment vertical="center"/>
    </xf>
    <xf numFmtId="0" fontId="26" fillId="0" borderId="0" xfId="0" applyFont="1" applyFill="1" applyAlignment="1">
      <alignment vertical="center"/>
    </xf>
    <xf numFmtId="179" fontId="0" fillId="0" borderId="0" xfId="64" applyNumberFormat="1" applyFont="1" applyFill="1" applyAlignment="1">
      <alignment vertical="center"/>
    </xf>
    <xf numFmtId="0" fontId="41" fillId="0" borderId="0" xfId="0" applyFont="1" applyFill="1" applyAlignment="1">
      <alignment vertical="center"/>
    </xf>
    <xf numFmtId="3" fontId="33" fillId="0" borderId="11" xfId="77" applyNumberFormat="1" applyFont="1" applyFill="1" applyBorder="1" applyAlignment="1">
      <alignment vertical="center" wrapText="1"/>
    </xf>
    <xf numFmtId="3" fontId="29" fillId="0" borderId="11" xfId="77" applyNumberFormat="1" applyFont="1" applyFill="1" applyBorder="1" applyAlignment="1">
      <alignment vertical="center" wrapText="1"/>
    </xf>
    <xf numFmtId="0" fontId="33" fillId="0" borderId="11" xfId="112" applyFont="1" applyFill="1" applyBorder="1" applyAlignment="1">
      <alignment horizontal="center" vertical="center"/>
    </xf>
    <xf numFmtId="0" fontId="29" fillId="0" borderId="11" xfId="112" applyFont="1" applyFill="1" applyBorder="1" applyAlignment="1">
      <alignment horizontal="left" vertical="center"/>
    </xf>
    <xf numFmtId="0" fontId="41" fillId="0" borderId="0" xfId="0" applyFont="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179" fontId="0" fillId="0" borderId="11" xfId="64" applyNumberFormat="1" applyFont="1" applyBorder="1">
      <alignment vertical="center"/>
    </xf>
    <xf numFmtId="0" fontId="41" fillId="0" borderId="0" xfId="0" applyFont="1">
      <alignment vertical="center"/>
    </xf>
    <xf numFmtId="177" fontId="0" fillId="0" borderId="11" xfId="21" applyNumberFormat="1" applyFont="1" applyBorder="1">
      <alignment vertical="center"/>
    </xf>
    <xf numFmtId="0" fontId="42" fillId="0" borderId="0" xfId="0" applyFont="1" applyFill="1" applyAlignment="1">
      <alignment vertical="center"/>
    </xf>
    <xf numFmtId="0" fontId="39" fillId="0" borderId="0" xfId="136" applyFont="1"/>
    <xf numFmtId="0" fontId="39" fillId="0" borderId="0" xfId="136"/>
    <xf numFmtId="0" fontId="41" fillId="0" borderId="0" xfId="136" applyFont="1"/>
    <xf numFmtId="0" fontId="39" fillId="0" borderId="0" xfId="0" applyFont="1" applyFill="1" applyAlignment="1">
      <alignment horizontal="right" vertical="center"/>
    </xf>
    <xf numFmtId="0" fontId="41" fillId="0" borderId="11" xfId="0" applyFont="1" applyFill="1" applyBorder="1" applyAlignment="1">
      <alignment horizontal="center" vertical="center"/>
    </xf>
    <xf numFmtId="0" fontId="0" fillId="0" borderId="11" xfId="0" applyFill="1" applyBorder="1" applyAlignment="1">
      <alignment horizontal="center" vertical="center"/>
    </xf>
    <xf numFmtId="0" fontId="39" fillId="0" borderId="11" xfId="0" applyFont="1" applyFill="1" applyBorder="1" applyAlignment="1">
      <alignment horizontal="center" vertical="center"/>
    </xf>
    <xf numFmtId="179" fontId="0" fillId="0" borderId="11" xfId="64" applyNumberFormat="1" applyFont="1" applyFill="1" applyBorder="1">
      <alignment vertical="center"/>
    </xf>
    <xf numFmtId="176" fontId="39" fillId="0" borderId="11" xfId="39" applyNumberFormat="1" applyFont="1" applyFill="1" applyBorder="1" applyAlignment="1">
      <alignment horizontal="right" vertical="center" wrapText="1"/>
    </xf>
    <xf numFmtId="177" fontId="0" fillId="0" borderId="11" xfId="21" applyNumberFormat="1" applyFont="1" applyFill="1" applyBorder="1">
      <alignment vertical="center"/>
    </xf>
    <xf numFmtId="179" fontId="41" fillId="0" borderId="11" xfId="0" applyNumberFormat="1" applyFont="1" applyFill="1" applyBorder="1">
      <alignment vertical="center"/>
    </xf>
    <xf numFmtId="177" fontId="41" fillId="0" borderId="11" xfId="21" applyNumberFormat="1" applyFont="1" applyFill="1" applyBorder="1">
      <alignment vertical="center"/>
    </xf>
    <xf numFmtId="0" fontId="41" fillId="0" borderId="0" xfId="0" applyFont="1" applyFill="1">
      <alignment vertical="center"/>
    </xf>
    <xf numFmtId="0" fontId="41" fillId="0" borderId="0" xfId="0" applyFont="1" applyFill="1" applyAlignment="1">
      <alignment horizontal="center" vertical="center"/>
    </xf>
    <xf numFmtId="0" fontId="38" fillId="0" borderId="0" xfId="112" applyFont="1" applyFill="1" applyBorder="1" applyAlignment="1">
      <alignment horizontal="left" vertical="center"/>
    </xf>
    <xf numFmtId="0" fontId="62" fillId="0" borderId="0" xfId="0" applyFont="1" applyFill="1" applyAlignment="1">
      <alignment horizontal="center" vertical="center"/>
    </xf>
    <xf numFmtId="0" fontId="63" fillId="0" borderId="0" xfId="0" applyFont="1" applyFill="1">
      <alignment vertical="center"/>
    </xf>
    <xf numFmtId="0" fontId="63" fillId="0" borderId="10" xfId="0" applyFont="1" applyFill="1" applyBorder="1" applyAlignment="1">
      <alignment horizontal="center" vertical="center"/>
    </xf>
    <xf numFmtId="177" fontId="64" fillId="0" borderId="10" xfId="0" applyNumberFormat="1" applyFont="1" applyFill="1" applyBorder="1" applyAlignment="1">
      <alignment horizontal="center" vertical="center"/>
    </xf>
    <xf numFmtId="176" fontId="64" fillId="0" borderId="0" xfId="0" applyNumberFormat="1" applyFont="1" applyFill="1">
      <alignment vertical="center"/>
    </xf>
    <xf numFmtId="176" fontId="64" fillId="0" borderId="10" xfId="0" applyNumberFormat="1" applyFont="1" applyFill="1" applyBorder="1" applyAlignment="1">
      <alignment vertical="center"/>
    </xf>
    <xf numFmtId="0" fontId="64" fillId="0" borderId="10" xfId="0" applyFont="1" applyFill="1" applyBorder="1" applyAlignment="1">
      <alignment vertical="center"/>
    </xf>
    <xf numFmtId="0" fontId="63" fillId="0" borderId="0" xfId="0" applyFont="1" applyFill="1" applyAlignment="1">
      <alignment horizontal="center" vertical="center"/>
    </xf>
    <xf numFmtId="1" fontId="65" fillId="0" borderId="11" xfId="1" applyNumberFormat="1" applyFont="1" applyFill="1" applyBorder="1" applyAlignment="1">
      <alignment horizontal="center" vertical="center" wrapText="1"/>
    </xf>
    <xf numFmtId="0" fontId="65" fillId="0" borderId="11" xfId="1" applyFont="1" applyFill="1" applyBorder="1" applyAlignment="1">
      <alignment horizontal="center" vertical="center" wrapText="1"/>
    </xf>
    <xf numFmtId="0" fontId="65" fillId="0" borderId="11" xfId="1" applyNumberFormat="1" applyFont="1" applyFill="1" applyBorder="1" applyAlignment="1">
      <alignment horizontal="center" vertical="center" wrapText="1"/>
    </xf>
    <xf numFmtId="177" fontId="64" fillId="0" borderId="0" xfId="0" applyNumberFormat="1" applyFont="1" applyFill="1">
      <alignment vertical="center"/>
    </xf>
    <xf numFmtId="0" fontId="65" fillId="0" borderId="11" xfId="44" applyNumberFormat="1" applyFont="1" applyFill="1" applyBorder="1" applyAlignment="1" applyProtection="1">
      <alignment vertical="center"/>
    </xf>
    <xf numFmtId="3" fontId="65" fillId="0" borderId="11" xfId="0" applyNumberFormat="1" applyFont="1" applyFill="1" applyBorder="1" applyAlignment="1" applyProtection="1">
      <alignment horizontal="right" vertical="center"/>
    </xf>
    <xf numFmtId="177" fontId="65" fillId="0" borderId="11" xfId="0" applyNumberFormat="1" applyFont="1" applyFill="1" applyBorder="1" applyAlignment="1">
      <alignment vertical="center" wrapText="1"/>
    </xf>
    <xf numFmtId="0" fontId="65" fillId="0" borderId="11" xfId="0" applyNumberFormat="1" applyFont="1" applyFill="1" applyBorder="1" applyAlignment="1" applyProtection="1">
      <alignment horizontal="left" vertical="center"/>
    </xf>
    <xf numFmtId="177" fontId="65" fillId="0" borderId="11" xfId="0" applyNumberFormat="1" applyFont="1" applyFill="1" applyBorder="1">
      <alignment vertical="center"/>
    </xf>
    <xf numFmtId="177" fontId="65" fillId="0" borderId="0" xfId="0" applyNumberFormat="1" applyFont="1" applyFill="1">
      <alignment vertical="center"/>
    </xf>
    <xf numFmtId="0" fontId="66" fillId="0" borderId="0" xfId="0" applyFont="1" applyFill="1">
      <alignment vertical="center"/>
    </xf>
    <xf numFmtId="0" fontId="64" fillId="0" borderId="11" xfId="44" applyNumberFormat="1" applyFont="1" applyFill="1" applyBorder="1" applyAlignment="1" applyProtection="1">
      <alignment vertical="center"/>
    </xf>
    <xf numFmtId="3" fontId="64" fillId="0" borderId="11" xfId="0" applyNumberFormat="1" applyFont="1" applyFill="1" applyBorder="1" applyAlignment="1" applyProtection="1">
      <alignment horizontal="right" vertical="center"/>
    </xf>
    <xf numFmtId="177" fontId="64" fillId="0" borderId="11" xfId="0" applyNumberFormat="1" applyFont="1" applyFill="1" applyBorder="1" applyAlignment="1">
      <alignment vertical="center" wrapText="1"/>
    </xf>
    <xf numFmtId="176" fontId="64" fillId="0" borderId="11" xfId="0" applyNumberFormat="1" applyFont="1" applyFill="1" applyBorder="1" applyAlignment="1" applyProtection="1">
      <alignment vertical="center" wrapText="1"/>
    </xf>
    <xf numFmtId="0" fontId="64" fillId="0" borderId="11" xfId="0" applyNumberFormat="1" applyFont="1" applyFill="1" applyBorder="1" applyAlignment="1" applyProtection="1">
      <alignment horizontal="left" vertical="center"/>
    </xf>
    <xf numFmtId="177" fontId="64" fillId="0" borderId="11" xfId="0" applyNumberFormat="1" applyFont="1" applyFill="1" applyBorder="1">
      <alignment vertical="center"/>
    </xf>
    <xf numFmtId="176" fontId="64" fillId="0" borderId="11" xfId="0" applyNumberFormat="1" applyFont="1" applyFill="1" applyBorder="1" applyAlignment="1">
      <alignment vertical="center" wrapText="1"/>
    </xf>
    <xf numFmtId="176" fontId="64" fillId="0" borderId="11" xfId="44" applyNumberFormat="1" applyFont="1" applyFill="1" applyBorder="1" applyAlignment="1" applyProtection="1">
      <alignment vertical="center" wrapText="1"/>
    </xf>
    <xf numFmtId="0" fontId="65" fillId="0" borderId="14" xfId="0" applyNumberFormat="1" applyFont="1" applyFill="1" applyBorder="1" applyAlignment="1" applyProtection="1">
      <alignment horizontal="center" vertical="center"/>
    </xf>
    <xf numFmtId="0" fontId="65" fillId="0" borderId="14" xfId="0" applyNumberFormat="1" applyFont="1" applyFill="1" applyBorder="1" applyAlignment="1" applyProtection="1">
      <alignment vertical="center"/>
    </xf>
    <xf numFmtId="0" fontId="64" fillId="0" borderId="14" xfId="0" applyNumberFormat="1" applyFont="1" applyFill="1" applyBorder="1" applyAlignment="1" applyProtection="1">
      <alignment vertical="center"/>
    </xf>
    <xf numFmtId="3" fontId="64" fillId="0" borderId="14" xfId="0" applyNumberFormat="1" applyFont="1" applyFill="1" applyBorder="1" applyAlignment="1" applyProtection="1">
      <alignment horizontal="right" vertical="center"/>
    </xf>
    <xf numFmtId="3" fontId="65" fillId="0" borderId="17" xfId="0" applyNumberFormat="1" applyFont="1" applyFill="1" applyBorder="1" applyAlignment="1" applyProtection="1">
      <alignment horizontal="right" vertical="center"/>
    </xf>
    <xf numFmtId="3" fontId="64" fillId="0" borderId="15" xfId="0" applyNumberFormat="1" applyFont="1" applyFill="1" applyBorder="1" applyAlignment="1" applyProtection="1">
      <alignment horizontal="right" vertical="center"/>
    </xf>
    <xf numFmtId="3" fontId="64" fillId="0" borderId="13" xfId="0" applyNumberFormat="1" applyFont="1" applyFill="1" applyBorder="1" applyAlignment="1" applyProtection="1">
      <alignment horizontal="right" vertical="center"/>
    </xf>
    <xf numFmtId="0" fontId="64" fillId="0" borderId="11" xfId="44" applyNumberFormat="1" applyFont="1" applyFill="1" applyBorder="1" applyAlignment="1" applyProtection="1">
      <alignment vertical="center" wrapText="1"/>
    </xf>
    <xf numFmtId="0" fontId="64" fillId="0" borderId="11" xfId="0" applyFont="1" applyFill="1" applyBorder="1">
      <alignment vertical="center"/>
    </xf>
    <xf numFmtId="176" fontId="64" fillId="0" borderId="11" xfId="0" applyNumberFormat="1" applyFont="1" applyFill="1" applyBorder="1">
      <alignment vertical="center"/>
    </xf>
    <xf numFmtId="177" fontId="64" fillId="0" borderId="11" xfId="21" applyNumberFormat="1" applyFont="1" applyFill="1" applyBorder="1">
      <alignment vertical="center"/>
    </xf>
    <xf numFmtId="1" fontId="64" fillId="0" borderId="11" xfId="43" applyNumberFormat="1" applyFont="1" applyFill="1" applyBorder="1">
      <alignment vertical="center"/>
    </xf>
    <xf numFmtId="176" fontId="65" fillId="0" borderId="11" xfId="0" applyNumberFormat="1" applyFont="1" applyFill="1" applyBorder="1">
      <alignment vertical="center"/>
    </xf>
    <xf numFmtId="0" fontId="65" fillId="0" borderId="11" xfId="0" applyFont="1" applyFill="1" applyBorder="1">
      <alignment vertical="center"/>
    </xf>
    <xf numFmtId="0" fontId="65" fillId="0" borderId="0" xfId="0" applyFont="1" applyFill="1">
      <alignment vertical="center"/>
    </xf>
    <xf numFmtId="3" fontId="64" fillId="0" borderId="11" xfId="0" applyNumberFormat="1" applyFont="1" applyFill="1" applyBorder="1" applyAlignment="1" applyProtection="1">
      <alignment vertical="center"/>
    </xf>
    <xf numFmtId="0" fontId="65" fillId="0" borderId="11" xfId="0" applyNumberFormat="1" applyFont="1" applyFill="1" applyBorder="1" applyAlignment="1" applyProtection="1">
      <alignment vertical="center"/>
    </xf>
    <xf numFmtId="0" fontId="64" fillId="0" borderId="11" xfId="0" applyNumberFormat="1" applyFont="1" applyFill="1" applyBorder="1" applyAlignment="1" applyProtection="1">
      <alignment vertical="center"/>
    </xf>
    <xf numFmtId="0" fontId="64" fillId="0" borderId="18" xfId="0" applyNumberFormat="1" applyFont="1" applyFill="1" applyBorder="1" applyAlignment="1" applyProtection="1">
      <alignment vertical="center"/>
    </xf>
    <xf numFmtId="0" fontId="65" fillId="0" borderId="18" xfId="0" applyNumberFormat="1" applyFont="1" applyFill="1" applyBorder="1" applyAlignment="1" applyProtection="1">
      <alignment vertical="center"/>
    </xf>
    <xf numFmtId="0" fontId="64" fillId="0" borderId="16" xfId="0" applyNumberFormat="1" applyFont="1" applyFill="1" applyBorder="1" applyAlignment="1" applyProtection="1">
      <alignment vertical="center"/>
    </xf>
    <xf numFmtId="0" fontId="64" fillId="0" borderId="14" xfId="0" applyNumberFormat="1" applyFont="1" applyFill="1" applyBorder="1" applyAlignment="1" applyProtection="1">
      <alignment horizontal="left" vertical="center"/>
    </xf>
    <xf numFmtId="177" fontId="64" fillId="0" borderId="0" xfId="21" applyNumberFormat="1" applyFont="1" applyFill="1">
      <alignment vertical="center"/>
    </xf>
    <xf numFmtId="1" fontId="65" fillId="0" borderId="11" xfId="43" applyNumberFormat="1" applyFont="1" applyFill="1" applyBorder="1">
      <alignment vertical="center"/>
    </xf>
    <xf numFmtId="3" fontId="64" fillId="0" borderId="11" xfId="0" applyNumberFormat="1" applyFont="1" applyFill="1" applyBorder="1" applyAlignment="1" applyProtection="1">
      <alignment horizontal="left" vertical="center"/>
    </xf>
    <xf numFmtId="176" fontId="65" fillId="0" borderId="11" xfId="0" applyNumberFormat="1" applyFont="1" applyFill="1" applyBorder="1" applyAlignment="1">
      <alignment vertical="center" wrapText="1"/>
    </xf>
    <xf numFmtId="0" fontId="65" fillId="0" borderId="11" xfId="43" quotePrefix="1" applyFont="1" applyFill="1" applyBorder="1" applyAlignment="1">
      <alignment horizontal="center" vertical="center"/>
    </xf>
    <xf numFmtId="0" fontId="65" fillId="0" borderId="11" xfId="44" applyNumberFormat="1" applyFont="1" applyFill="1" applyBorder="1" applyAlignment="1" applyProtection="1">
      <alignment horizontal="center" vertical="center"/>
    </xf>
    <xf numFmtId="179" fontId="64" fillId="0" borderId="11" xfId="64" applyNumberFormat="1" applyFont="1" applyFill="1" applyBorder="1" applyAlignment="1">
      <alignment vertical="center"/>
    </xf>
    <xf numFmtId="0" fontId="65" fillId="0" borderId="11" xfId="43" applyFont="1" applyFill="1" applyBorder="1">
      <alignment vertical="center"/>
    </xf>
    <xf numFmtId="0" fontId="64" fillId="0" borderId="11" xfId="43" applyFont="1" applyFill="1" applyBorder="1" applyAlignment="1">
      <alignment horizontal="left" vertical="center"/>
    </xf>
    <xf numFmtId="3" fontId="64" fillId="0" borderId="11" xfId="39" applyNumberFormat="1" applyFont="1" applyFill="1" applyBorder="1" applyAlignment="1" applyProtection="1">
      <alignment horizontal="right" vertical="center"/>
    </xf>
    <xf numFmtId="0" fontId="64" fillId="0" borderId="11" xfId="43" applyFont="1" applyFill="1" applyBorder="1" applyAlignment="1">
      <alignment vertical="center"/>
    </xf>
    <xf numFmtId="0" fontId="64" fillId="0" borderId="11" xfId="43" applyFont="1" applyFill="1" applyBorder="1" applyAlignment="1">
      <alignment horizontal="left" vertical="center" wrapText="1"/>
    </xf>
    <xf numFmtId="0" fontId="64" fillId="0" borderId="11" xfId="43" applyFont="1" applyFill="1" applyBorder="1">
      <alignment vertical="center"/>
    </xf>
    <xf numFmtId="0" fontId="65" fillId="0" borderId="11" xfId="43" applyFont="1" applyFill="1" applyBorder="1" applyAlignment="1">
      <alignment horizontal="center" vertical="center"/>
    </xf>
    <xf numFmtId="176" fontId="63" fillId="0" borderId="0" xfId="0" applyNumberFormat="1" applyFont="1" applyFill="1">
      <alignment vertical="center"/>
    </xf>
    <xf numFmtId="0" fontId="64" fillId="0" borderId="0" xfId="0" applyFont="1" applyFill="1">
      <alignment vertical="center"/>
    </xf>
    <xf numFmtId="3" fontId="64" fillId="0" borderId="12" xfId="0" applyNumberFormat="1" applyFont="1" applyFill="1" applyBorder="1" applyAlignment="1" applyProtection="1">
      <alignment horizontal="right" vertical="center"/>
    </xf>
    <xf numFmtId="177" fontId="65" fillId="0" borderId="11" xfId="21" applyNumberFormat="1" applyFont="1" applyFill="1" applyBorder="1" applyAlignment="1">
      <alignment vertical="center" wrapText="1"/>
    </xf>
    <xf numFmtId="3" fontId="64" fillId="0" borderId="11" xfId="44" applyNumberFormat="1" applyFont="1" applyFill="1" applyBorder="1" applyAlignment="1" applyProtection="1">
      <alignment horizontal="right" vertical="center"/>
    </xf>
    <xf numFmtId="177" fontId="64" fillId="0" borderId="11" xfId="0" applyNumberFormat="1" applyFont="1" applyFill="1" applyBorder="1" applyAlignment="1" applyProtection="1">
      <alignment horizontal="right" vertical="center"/>
    </xf>
    <xf numFmtId="177" fontId="64" fillId="0" borderId="11" xfId="0" applyNumberFormat="1" applyFont="1" applyFill="1" applyBorder="1" applyAlignment="1">
      <alignment vertical="center"/>
    </xf>
    <xf numFmtId="3" fontId="65" fillId="0" borderId="11" xfId="44" applyNumberFormat="1" applyFont="1" applyFill="1" applyBorder="1" applyAlignment="1" applyProtection="1">
      <alignment horizontal="right" vertical="center"/>
    </xf>
    <xf numFmtId="179" fontId="65" fillId="0" borderId="11" xfId="64" applyNumberFormat="1" applyFont="1" applyFill="1" applyBorder="1" applyAlignment="1" applyProtection="1">
      <alignment horizontal="right" vertical="center"/>
    </xf>
    <xf numFmtId="179" fontId="64" fillId="0" borderId="11" xfId="64" applyNumberFormat="1" applyFont="1" applyFill="1" applyBorder="1" applyAlignment="1" applyProtection="1">
      <alignment horizontal="right" vertical="center"/>
    </xf>
    <xf numFmtId="0" fontId="64" fillId="0" borderId="11" xfId="0" applyFont="1" applyFill="1" applyBorder="1" applyAlignment="1">
      <alignment vertical="center"/>
    </xf>
    <xf numFmtId="0" fontId="64" fillId="0" borderId="11" xfId="0" applyNumberFormat="1" applyFont="1" applyFill="1" applyBorder="1" applyAlignment="1" applyProtection="1">
      <alignment horizontal="right" vertical="center"/>
    </xf>
    <xf numFmtId="177" fontId="65" fillId="0" borderId="11" xfId="0" applyNumberFormat="1" applyFont="1" applyFill="1" applyBorder="1" applyAlignment="1">
      <alignment vertical="center"/>
    </xf>
    <xf numFmtId="177" fontId="65" fillId="0" borderId="11" xfId="44" applyNumberFormat="1" applyFont="1" applyFill="1" applyBorder="1" applyAlignment="1" applyProtection="1">
      <alignment horizontal="right" vertical="center"/>
    </xf>
    <xf numFmtId="179" fontId="65" fillId="0" borderId="11" xfId="64" applyNumberFormat="1" applyFont="1" applyFill="1" applyBorder="1" applyAlignment="1">
      <alignment vertical="center"/>
    </xf>
    <xf numFmtId="177" fontId="65" fillId="0" borderId="11" xfId="44" applyNumberFormat="1" applyFont="1" applyFill="1" applyBorder="1" applyAlignment="1" applyProtection="1">
      <alignment vertical="center" wrapText="1"/>
    </xf>
    <xf numFmtId="1" fontId="64" fillId="0" borderId="11" xfId="45" applyNumberFormat="1" applyFont="1" applyFill="1" applyBorder="1" applyAlignment="1" applyProtection="1">
      <alignment horizontal="left" vertical="center"/>
      <protection locked="0"/>
    </xf>
    <xf numFmtId="3" fontId="64" fillId="0" borderId="11" xfId="0" applyNumberFormat="1" applyFont="1" applyFill="1" applyBorder="1" applyAlignment="1" applyProtection="1">
      <alignment horizontal="right" vertical="center" wrapText="1"/>
    </xf>
    <xf numFmtId="0" fontId="65" fillId="0" borderId="11" xfId="0" applyNumberFormat="1" applyFont="1" applyFill="1" applyBorder="1" applyAlignment="1" applyProtection="1">
      <alignment horizontal="left" vertical="center" wrapText="1"/>
    </xf>
    <xf numFmtId="0" fontId="65" fillId="0" borderId="11" xfId="0" applyNumberFormat="1" applyFont="1" applyFill="1" applyBorder="1" applyAlignment="1" applyProtection="1">
      <alignment vertical="center" wrapText="1"/>
    </xf>
    <xf numFmtId="0" fontId="64" fillId="0" borderId="11" xfId="0" applyNumberFormat="1" applyFont="1" applyFill="1" applyBorder="1" applyAlignment="1" applyProtection="1">
      <alignment horizontal="left" vertical="center" wrapText="1"/>
    </xf>
    <xf numFmtId="0" fontId="64" fillId="0" borderId="11" xfId="0" applyNumberFormat="1" applyFont="1" applyFill="1" applyBorder="1" applyAlignment="1" applyProtection="1">
      <alignment vertical="center" wrapText="1"/>
    </xf>
    <xf numFmtId="0" fontId="65" fillId="0" borderId="11" xfId="44" applyNumberFormat="1" applyFont="1" applyFill="1" applyBorder="1" applyAlignment="1" applyProtection="1">
      <alignment horizontal="left" vertical="center"/>
    </xf>
    <xf numFmtId="0" fontId="64" fillId="0" borderId="11" xfId="44" applyNumberFormat="1" applyFont="1" applyFill="1" applyBorder="1" applyAlignment="1" applyProtection="1">
      <alignment horizontal="left" vertical="center"/>
    </xf>
    <xf numFmtId="0" fontId="64" fillId="0" borderId="11" xfId="44" applyNumberFormat="1" applyFont="1" applyFill="1" applyBorder="1" applyAlignment="1" applyProtection="1">
      <alignment horizontal="left" vertical="center" wrapText="1"/>
    </xf>
    <xf numFmtId="3" fontId="64" fillId="0" borderId="11" xfId="0" applyNumberFormat="1" applyFont="1" applyFill="1" applyBorder="1" applyAlignment="1" applyProtection="1">
      <alignment vertical="center" wrapText="1"/>
    </xf>
    <xf numFmtId="1" fontId="65" fillId="0" borderId="11" xfId="45" applyNumberFormat="1" applyFont="1" applyFill="1" applyBorder="1" applyAlignment="1" applyProtection="1">
      <alignment horizontal="center" vertical="center"/>
      <protection locked="0"/>
    </xf>
    <xf numFmtId="0" fontId="65" fillId="0" borderId="11" xfId="40" applyFont="1" applyFill="1" applyBorder="1" applyAlignment="1">
      <alignment vertical="center"/>
    </xf>
    <xf numFmtId="3" fontId="64" fillId="0" borderId="11" xfId="39" applyNumberFormat="1" applyFont="1" applyFill="1" applyBorder="1" applyAlignment="1" applyProtection="1">
      <alignment horizontal="right" vertical="center" wrapText="1"/>
    </xf>
    <xf numFmtId="177" fontId="64" fillId="0" borderId="11" xfId="44" applyNumberFormat="1" applyFont="1" applyFill="1" applyBorder="1" applyAlignment="1" applyProtection="1">
      <alignment vertical="center" wrapText="1"/>
    </xf>
    <xf numFmtId="1" fontId="64" fillId="0" borderId="11" xfId="45" applyNumberFormat="1" applyFont="1" applyFill="1" applyBorder="1" applyAlignment="1" applyProtection="1">
      <alignment vertical="center"/>
      <protection locked="0"/>
    </xf>
    <xf numFmtId="1" fontId="64" fillId="0" borderId="11" xfId="45" applyNumberFormat="1" applyFont="1" applyFill="1" applyBorder="1" applyAlignment="1" applyProtection="1">
      <alignment horizontal="left" vertical="center" wrapText="1"/>
      <protection locked="0"/>
    </xf>
    <xf numFmtId="176" fontId="64" fillId="0" borderId="11" xfId="64" applyNumberFormat="1" applyFont="1" applyFill="1" applyBorder="1" applyAlignment="1">
      <alignment vertical="center"/>
    </xf>
    <xf numFmtId="1" fontId="67" fillId="0" borderId="11" xfId="45" applyNumberFormat="1" applyFont="1" applyFill="1" applyBorder="1" applyAlignment="1" applyProtection="1">
      <alignment horizontal="center" vertical="center"/>
      <protection locked="0"/>
    </xf>
    <xf numFmtId="1" fontId="64" fillId="0" borderId="11" xfId="1" applyNumberFormat="1" applyFont="1" applyFill="1" applyBorder="1" applyAlignment="1">
      <alignment horizontal="center" vertical="center" wrapText="1"/>
    </xf>
    <xf numFmtId="177" fontId="64" fillId="0" borderId="11" xfId="44" applyNumberFormat="1" applyFont="1" applyFill="1" applyBorder="1" applyAlignment="1" applyProtection="1">
      <alignment horizontal="right" vertical="center"/>
    </xf>
    <xf numFmtId="0" fontId="24" fillId="0" borderId="0" xfId="138"/>
    <xf numFmtId="0" fontId="72" fillId="46" borderId="0" xfId="138" applyNumberFormat="1" applyFont="1" applyFill="1" applyBorder="1" applyAlignment="1" applyProtection="1">
      <alignment horizontal="center" vertical="center"/>
    </xf>
    <xf numFmtId="0" fontId="73" fillId="46" borderId="0" xfId="138" applyNumberFormat="1" applyFont="1" applyFill="1" applyBorder="1" applyAlignment="1" applyProtection="1">
      <alignment horizontal="center" vertical="center"/>
    </xf>
    <xf numFmtId="0" fontId="70" fillId="46" borderId="0" xfId="138" applyNumberFormat="1" applyFont="1" applyFill="1" applyBorder="1" applyAlignment="1" applyProtection="1">
      <alignment vertical="center"/>
    </xf>
    <xf numFmtId="0" fontId="69" fillId="46" borderId="0" xfId="138" applyNumberFormat="1" applyFont="1" applyFill="1" applyBorder="1" applyAlignment="1" applyProtection="1">
      <alignment horizontal="center" vertical="center"/>
    </xf>
    <xf numFmtId="0" fontId="75" fillId="46" borderId="0" xfId="138" applyNumberFormat="1" applyFont="1" applyFill="1" applyBorder="1" applyAlignment="1" applyProtection="1">
      <alignment horizontal="center" vertical="center"/>
    </xf>
    <xf numFmtId="0" fontId="24" fillId="46" borderId="0" xfId="138" applyNumberFormat="1" applyFont="1" applyFill="1" applyBorder="1" applyAlignment="1" applyProtection="1"/>
    <xf numFmtId="180" fontId="69" fillId="0" borderId="20" xfId="138" applyNumberFormat="1" applyFont="1" applyFill="1" applyBorder="1" applyAlignment="1" applyProtection="1">
      <alignment horizontal="right" vertical="center"/>
    </xf>
    <xf numFmtId="180" fontId="69" fillId="0" borderId="22" xfId="138" applyNumberFormat="1" applyFont="1" applyFill="1" applyBorder="1" applyAlignment="1" applyProtection="1">
      <alignment horizontal="right" vertical="center"/>
    </xf>
    <xf numFmtId="0" fontId="69" fillId="0" borderId="21" xfId="138" applyNumberFormat="1" applyFont="1" applyFill="1" applyBorder="1" applyAlignment="1" applyProtection="1">
      <alignment vertical="center"/>
    </xf>
    <xf numFmtId="182" fontId="69" fillId="0" borderId="21" xfId="138" applyNumberFormat="1" applyFont="1" applyFill="1" applyBorder="1" applyAlignment="1" applyProtection="1">
      <alignment horizontal="right" vertical="center"/>
    </xf>
    <xf numFmtId="0" fontId="69" fillId="0" borderId="22" xfId="138" applyNumberFormat="1" applyFont="1" applyFill="1" applyBorder="1" applyAlignment="1" applyProtection="1">
      <alignment horizontal="center" vertical="center" wrapText="1"/>
    </xf>
    <xf numFmtId="0" fontId="24" fillId="0" borderId="0" xfId="138" applyFill="1"/>
    <xf numFmtId="0" fontId="69" fillId="0" borderId="0" xfId="138" applyNumberFormat="1" applyFont="1" applyFill="1" applyBorder="1" applyAlignment="1" applyProtection="1">
      <alignment vertical="center"/>
    </xf>
    <xf numFmtId="0" fontId="69" fillId="0" borderId="0" xfId="138" applyNumberFormat="1" applyFont="1" applyFill="1" applyBorder="1" applyAlignment="1" applyProtection="1">
      <alignment horizontal="center" vertical="center"/>
    </xf>
    <xf numFmtId="0" fontId="69" fillId="0" borderId="21" xfId="138" applyNumberFormat="1" applyFont="1" applyFill="1" applyBorder="1" applyAlignment="1" applyProtection="1">
      <alignment horizontal="center" vertical="center"/>
    </xf>
    <xf numFmtId="181" fontId="69" fillId="0" borderId="22" xfId="138" applyNumberFormat="1" applyFont="1" applyFill="1" applyBorder="1" applyAlignment="1" applyProtection="1">
      <alignment horizontal="center" vertical="center"/>
    </xf>
    <xf numFmtId="0" fontId="69" fillId="0" borderId="11" xfId="138" applyNumberFormat="1" applyFont="1" applyFill="1" applyBorder="1" applyAlignment="1" applyProtection="1">
      <alignment horizontal="center" vertical="center"/>
    </xf>
    <xf numFmtId="0" fontId="69" fillId="0" borderId="11" xfId="138" applyNumberFormat="1" applyFont="1" applyFill="1" applyBorder="1" applyAlignment="1" applyProtection="1">
      <alignment horizontal="center" vertical="center" wrapText="1"/>
    </xf>
    <xf numFmtId="0" fontId="69" fillId="0" borderId="22" xfId="138" applyNumberFormat="1" applyFont="1" applyFill="1" applyBorder="1" applyAlignment="1" applyProtection="1">
      <alignment horizontal="center" vertical="center"/>
    </xf>
    <xf numFmtId="0" fontId="69" fillId="0" borderId="23" xfId="138" applyNumberFormat="1" applyFont="1" applyFill="1" applyBorder="1" applyAlignment="1" applyProtection="1">
      <alignment horizontal="center" vertical="center"/>
    </xf>
    <xf numFmtId="0" fontId="69" fillId="0" borderId="23" xfId="138" applyNumberFormat="1" applyFont="1" applyFill="1" applyBorder="1" applyAlignment="1" applyProtection="1">
      <alignment horizontal="center" vertical="center" wrapText="1"/>
    </xf>
    <xf numFmtId="176" fontId="24" fillId="0" borderId="0" xfId="0" applyNumberFormat="1" applyFont="1" applyFill="1" applyAlignment="1">
      <alignment vertical="center"/>
    </xf>
    <xf numFmtId="176" fontId="64" fillId="0" borderId="11" xfId="0" applyNumberFormat="1" applyFont="1" applyFill="1" applyBorder="1" applyAlignment="1">
      <alignment vertical="center"/>
    </xf>
    <xf numFmtId="1" fontId="65" fillId="0" borderId="11" xfId="43" applyNumberFormat="1" applyFont="1" applyFill="1" applyBorder="1" applyAlignment="1">
      <alignment vertical="center"/>
    </xf>
    <xf numFmtId="177" fontId="65" fillId="0" borderId="11" xfId="21" applyNumberFormat="1" applyFont="1" applyFill="1" applyBorder="1" applyAlignment="1">
      <alignment vertical="center"/>
    </xf>
    <xf numFmtId="0" fontId="65" fillId="0" borderId="11" xfId="43" applyFont="1" applyFill="1" applyBorder="1" applyAlignment="1">
      <alignment vertical="center"/>
    </xf>
    <xf numFmtId="1" fontId="64" fillId="0" borderId="11" xfId="43" applyNumberFormat="1" applyFont="1" applyFill="1" applyBorder="1" applyAlignment="1">
      <alignment vertical="center"/>
    </xf>
    <xf numFmtId="177" fontId="64" fillId="0" borderId="11" xfId="21" applyNumberFormat="1" applyFont="1" applyFill="1" applyBorder="1" applyAlignment="1">
      <alignment vertical="center"/>
    </xf>
    <xf numFmtId="177" fontId="64" fillId="0" borderId="0" xfId="0" applyNumberFormat="1" applyFont="1" applyFill="1" applyAlignment="1">
      <alignment vertical="center"/>
    </xf>
    <xf numFmtId="177" fontId="65" fillId="0" borderId="0" xfId="0" applyNumberFormat="1" applyFont="1" applyFill="1" applyAlignment="1">
      <alignment vertical="center"/>
    </xf>
    <xf numFmtId="176" fontId="0" fillId="0" borderId="0" xfId="0" applyNumberFormat="1" applyFill="1" applyAlignment="1">
      <alignment vertical="center"/>
    </xf>
    <xf numFmtId="177" fontId="24" fillId="0" borderId="0" xfId="0" applyNumberFormat="1" applyFont="1" applyFill="1" applyAlignment="1">
      <alignment vertical="center"/>
    </xf>
    <xf numFmtId="0" fontId="24" fillId="0" borderId="0" xfId="0" applyNumberFormat="1" applyFont="1" applyFill="1" applyAlignment="1">
      <alignment vertical="center"/>
    </xf>
    <xf numFmtId="179" fontId="24" fillId="0" borderId="0" xfId="64" applyNumberFormat="1" applyFont="1" applyFill="1" applyAlignment="1">
      <alignment vertical="center"/>
    </xf>
    <xf numFmtId="3" fontId="4" fillId="0" borderId="0" xfId="108" applyNumberFormat="1" applyFont="1" applyFill="1" applyAlignment="1" applyProtection="1">
      <alignment horizontal="right" vertical="center"/>
    </xf>
    <xf numFmtId="3" fontId="4" fillId="0" borderId="0" xfId="108" applyNumberFormat="1" applyFont="1" applyFill="1" applyAlignment="1" applyProtection="1"/>
    <xf numFmtId="3" fontId="24" fillId="0" borderId="11" xfId="108" applyNumberFormat="1" applyFont="1" applyFill="1" applyBorder="1" applyAlignment="1" applyProtection="1">
      <alignment horizontal="left" vertical="center"/>
    </xf>
    <xf numFmtId="3" fontId="24" fillId="0" borderId="12" xfId="108" applyNumberFormat="1" applyFont="1" applyFill="1" applyBorder="1" applyAlignment="1" applyProtection="1">
      <alignment horizontal="right" vertical="center"/>
    </xf>
    <xf numFmtId="0" fontId="4" fillId="0" borderId="0" xfId="108" applyFont="1" applyFill="1"/>
    <xf numFmtId="0" fontId="4" fillId="0" borderId="0" xfId="108" applyFill="1"/>
    <xf numFmtId="3" fontId="24" fillId="0" borderId="12" xfId="108" applyNumberFormat="1" applyFont="1" applyFill="1" applyBorder="1" applyAlignment="1" applyProtection="1">
      <alignment vertical="center"/>
    </xf>
    <xf numFmtId="3" fontId="32" fillId="0" borderId="0" xfId="108" applyNumberFormat="1" applyFont="1" applyFill="1" applyAlignment="1" applyProtection="1">
      <alignment horizontal="right" vertical="center"/>
    </xf>
    <xf numFmtId="0" fontId="32" fillId="0" borderId="0" xfId="108" applyFont="1" applyFill="1"/>
    <xf numFmtId="3" fontId="33" fillId="0" borderId="12" xfId="108" applyNumberFormat="1" applyFont="1" applyFill="1" applyBorder="1" applyAlignment="1" applyProtection="1">
      <alignment horizontal="center" vertical="center"/>
    </xf>
    <xf numFmtId="3" fontId="33" fillId="0" borderId="11" xfId="108" applyNumberFormat="1" applyFont="1" applyFill="1" applyBorder="1" applyAlignment="1" applyProtection="1">
      <alignment horizontal="center" vertical="center"/>
    </xf>
    <xf numFmtId="3" fontId="33" fillId="0" borderId="11" xfId="108" applyNumberFormat="1" applyFont="1" applyFill="1" applyBorder="1" applyAlignment="1" applyProtection="1">
      <alignment horizontal="right" vertical="center"/>
    </xf>
    <xf numFmtId="0" fontId="33" fillId="0" borderId="0" xfId="108" applyFont="1" applyFill="1"/>
    <xf numFmtId="0" fontId="78" fillId="0" borderId="0" xfId="0" applyFont="1">
      <alignment vertical="center"/>
    </xf>
    <xf numFmtId="0" fontId="65" fillId="0" borderId="11" xfId="44" applyNumberFormat="1" applyFont="1" applyFill="1" applyBorder="1" applyAlignment="1" applyProtection="1">
      <alignment vertical="center" wrapText="1"/>
    </xf>
    <xf numFmtId="177" fontId="32" fillId="0" borderId="0" xfId="21" applyNumberFormat="1" applyFont="1" applyFill="1" applyAlignment="1" applyProtection="1">
      <alignment horizontal="right" vertical="center"/>
    </xf>
    <xf numFmtId="0" fontId="24" fillId="0" borderId="0" xfId="0" applyFont="1" applyFill="1" applyAlignment="1">
      <alignment horizontal="right" vertical="center"/>
    </xf>
    <xf numFmtId="0" fontId="24" fillId="0" borderId="0" xfId="0" applyFont="1" applyAlignment="1">
      <alignment horizontal="right" vertical="center"/>
    </xf>
    <xf numFmtId="3" fontId="65" fillId="0" borderId="11" xfId="0" applyNumberFormat="1" applyFont="1" applyFill="1" applyBorder="1" applyAlignment="1" applyProtection="1">
      <alignment vertical="center"/>
    </xf>
    <xf numFmtId="0" fontId="81" fillId="0" borderId="0" xfId="140" applyFill="1">
      <alignment vertical="center"/>
    </xf>
    <xf numFmtId="0" fontId="84" fillId="0" borderId="0" xfId="140" applyFont="1" applyFill="1" applyAlignment="1">
      <alignment horizontal="center" vertical="center"/>
    </xf>
    <xf numFmtId="0" fontId="84" fillId="0" borderId="0" xfId="140" applyFont="1" applyFill="1">
      <alignment vertical="center"/>
    </xf>
    <xf numFmtId="0" fontId="85" fillId="0" borderId="11" xfId="140" applyFont="1" applyFill="1" applyBorder="1" applyAlignment="1">
      <alignment horizontal="center" vertical="center" wrapText="1"/>
    </xf>
    <xf numFmtId="3" fontId="24" fillId="47" borderId="11" xfId="0" applyNumberFormat="1" applyFont="1" applyFill="1" applyBorder="1" applyAlignment="1" applyProtection="1">
      <alignment horizontal="right" vertical="center"/>
    </xf>
    <xf numFmtId="3" fontId="24" fillId="47" borderId="12" xfId="0" applyNumberFormat="1" applyFont="1" applyFill="1" applyBorder="1" applyAlignment="1" applyProtection="1">
      <alignment horizontal="right" vertical="center"/>
    </xf>
    <xf numFmtId="3" fontId="24" fillId="47" borderId="15" xfId="0" applyNumberFormat="1" applyFont="1" applyFill="1" applyBorder="1" applyAlignment="1" applyProtection="1">
      <alignment horizontal="right" vertical="center"/>
    </xf>
    <xf numFmtId="3" fontId="24" fillId="47" borderId="25" xfId="0" applyNumberFormat="1" applyFont="1" applyFill="1" applyBorder="1" applyAlignment="1" applyProtection="1">
      <alignment horizontal="right" vertical="center"/>
    </xf>
    <xf numFmtId="3" fontId="24" fillId="47" borderId="26" xfId="0" applyNumberFormat="1" applyFont="1" applyFill="1" applyBorder="1" applyAlignment="1" applyProtection="1">
      <alignment horizontal="right" vertical="center"/>
    </xf>
    <xf numFmtId="3" fontId="64" fillId="47" borderId="11" xfId="0" applyNumberFormat="1" applyFont="1" applyFill="1" applyBorder="1" applyAlignment="1" applyProtection="1">
      <alignment horizontal="right" vertical="center"/>
    </xf>
    <xf numFmtId="184" fontId="65" fillId="47" borderId="13" xfId="0" applyNumberFormat="1" applyFont="1" applyFill="1" applyBorder="1" applyAlignment="1" applyProtection="1">
      <alignment horizontal="right" vertical="center"/>
    </xf>
    <xf numFmtId="177" fontId="64" fillId="47" borderId="11" xfId="0" applyNumberFormat="1" applyFont="1" applyFill="1" applyBorder="1" applyAlignment="1">
      <alignment vertical="center"/>
    </xf>
    <xf numFmtId="176" fontId="65" fillId="47" borderId="11" xfId="0" applyNumberFormat="1" applyFont="1" applyFill="1" applyBorder="1" applyAlignment="1">
      <alignment vertical="center" wrapText="1"/>
    </xf>
    <xf numFmtId="0" fontId="63" fillId="0" borderId="11" xfId="0" applyFont="1" applyFill="1" applyBorder="1">
      <alignment vertical="center"/>
    </xf>
    <xf numFmtId="3" fontId="24" fillId="27" borderId="11" xfId="0" applyNumberFormat="1" applyFont="1" applyFill="1" applyBorder="1" applyAlignment="1" applyProtection="1">
      <alignment horizontal="left" vertical="center"/>
    </xf>
    <xf numFmtId="3" fontId="24" fillId="48" borderId="11" xfId="0" applyNumberFormat="1" applyFont="1" applyFill="1" applyBorder="1" applyAlignment="1" applyProtection="1">
      <alignment horizontal="left" vertical="center"/>
    </xf>
    <xf numFmtId="0" fontId="64" fillId="47" borderId="11" xfId="0" applyNumberFormat="1" applyFont="1" applyFill="1" applyBorder="1" applyAlignment="1" applyProtection="1">
      <alignment horizontal="left" vertical="center"/>
    </xf>
    <xf numFmtId="0" fontId="65" fillId="47" borderId="11" xfId="0" applyNumberFormat="1" applyFont="1" applyFill="1" applyBorder="1" applyAlignment="1" applyProtection="1">
      <alignment horizontal="left" vertical="center"/>
    </xf>
    <xf numFmtId="0" fontId="86" fillId="0" borderId="0" xfId="0" applyFont="1" applyFill="1">
      <alignment vertical="center"/>
    </xf>
    <xf numFmtId="0" fontId="63" fillId="48" borderId="0" xfId="0" applyFont="1" applyFill="1">
      <alignment vertical="center"/>
    </xf>
    <xf numFmtId="0" fontId="64" fillId="0" borderId="12" xfId="0" applyNumberFormat="1" applyFont="1" applyFill="1" applyBorder="1" applyAlignment="1" applyProtection="1">
      <alignment vertical="center"/>
    </xf>
    <xf numFmtId="177" fontId="64" fillId="0" borderId="12" xfId="0" applyNumberFormat="1" applyFont="1" applyFill="1" applyBorder="1">
      <alignment vertical="center"/>
    </xf>
    <xf numFmtId="3" fontId="24" fillId="47" borderId="11" xfId="0" applyNumberFormat="1" applyFont="1" applyFill="1" applyBorder="1" applyAlignment="1" applyProtection="1">
      <alignment horizontal="left" vertical="center"/>
    </xf>
    <xf numFmtId="0" fontId="32" fillId="0" borderId="11" xfId="112" applyFont="1" applyFill="1" applyBorder="1" applyAlignment="1">
      <alignment horizontal="center" vertical="center"/>
    </xf>
    <xf numFmtId="0" fontId="32" fillId="0" borderId="11" xfId="0" applyFont="1" applyFill="1" applyBorder="1" applyAlignment="1">
      <alignment horizontal="center" vertical="center"/>
    </xf>
    <xf numFmtId="0" fontId="24" fillId="47" borderId="11" xfId="108" applyNumberFormat="1" applyFont="1" applyFill="1" applyBorder="1" applyAlignment="1" applyProtection="1">
      <alignment horizontal="center" vertical="center"/>
    </xf>
    <xf numFmtId="0" fontId="24" fillId="47" borderId="11" xfId="108" applyNumberFormat="1" applyFont="1" applyFill="1" applyBorder="1" applyAlignment="1" applyProtection="1">
      <alignment horizontal="left" vertical="center"/>
    </xf>
    <xf numFmtId="0" fontId="84" fillId="47" borderId="11" xfId="0" applyFont="1" applyFill="1" applyBorder="1">
      <alignment vertical="center"/>
    </xf>
    <xf numFmtId="0" fontId="84" fillId="0" borderId="11" xfId="0" applyFont="1" applyBorder="1">
      <alignment vertical="center"/>
    </xf>
    <xf numFmtId="179" fontId="0" fillId="47" borderId="11" xfId="64" applyNumberFormat="1" applyFont="1" applyFill="1" applyBorder="1">
      <alignment vertical="center"/>
    </xf>
    <xf numFmtId="0" fontId="85" fillId="0" borderId="11" xfId="140" applyFont="1" applyFill="1" applyBorder="1" applyAlignment="1">
      <alignment horizontal="center" vertical="center" wrapText="1"/>
    </xf>
    <xf numFmtId="0" fontId="69" fillId="0" borderId="0" xfId="138" applyNumberFormat="1" applyFont="1" applyFill="1" applyBorder="1" applyAlignment="1" applyProtection="1">
      <alignment horizontal="right" vertical="center"/>
    </xf>
    <xf numFmtId="3" fontId="24" fillId="0" borderId="11" xfId="0" applyNumberFormat="1" applyFont="1" applyFill="1" applyBorder="1" applyAlignment="1" applyProtection="1">
      <alignment horizontal="right" vertical="center"/>
    </xf>
    <xf numFmtId="0" fontId="39" fillId="0" borderId="0" xfId="136" applyFont="1" applyFill="1"/>
    <xf numFmtId="0" fontId="24" fillId="0" borderId="0" xfId="136" applyFont="1" applyFill="1" applyAlignment="1">
      <alignment vertical="center"/>
    </xf>
    <xf numFmtId="3" fontId="40" fillId="0" borderId="11" xfId="0" applyNumberFormat="1" applyFont="1" applyFill="1" applyBorder="1" applyAlignment="1" applyProtection="1">
      <alignment horizontal="right" vertical="center"/>
    </xf>
    <xf numFmtId="0" fontId="33" fillId="0" borderId="11" xfId="0" applyNumberFormat="1" applyFont="1" applyFill="1" applyBorder="1" applyAlignment="1" applyProtection="1">
      <alignment horizontal="left" vertical="center"/>
    </xf>
    <xf numFmtId="3" fontId="33" fillId="0" borderId="11" xfId="0" applyNumberFormat="1" applyFont="1" applyFill="1" applyBorder="1" applyAlignment="1" applyProtection="1">
      <alignment horizontal="right" vertical="center"/>
    </xf>
    <xf numFmtId="0" fontId="33" fillId="0" borderId="0" xfId="136" applyFont="1"/>
    <xf numFmtId="0" fontId="29" fillId="0" borderId="11" xfId="0" applyNumberFormat="1" applyFont="1" applyFill="1" applyBorder="1" applyAlignment="1" applyProtection="1">
      <alignment horizontal="left" vertical="center"/>
    </xf>
    <xf numFmtId="3" fontId="29" fillId="0" borderId="11" xfId="0" applyNumberFormat="1" applyFont="1" applyFill="1" applyBorder="1" applyAlignment="1" applyProtection="1">
      <alignment horizontal="right" vertical="center"/>
    </xf>
    <xf numFmtId="0" fontId="29" fillId="0" borderId="0" xfId="136" applyFont="1"/>
    <xf numFmtId="0" fontId="33" fillId="0" borderId="11" xfId="0" applyNumberFormat="1" applyFont="1" applyFill="1" applyBorder="1" applyAlignment="1" applyProtection="1">
      <alignment horizontal="center" vertical="center"/>
    </xf>
    <xf numFmtId="176" fontId="0" fillId="0" borderId="10" xfId="0" applyNumberFormat="1" applyFill="1" applyBorder="1" applyAlignment="1">
      <alignment horizontal="center" vertical="center"/>
    </xf>
    <xf numFmtId="178" fontId="65" fillId="0" borderId="11" xfId="0" applyNumberFormat="1" applyFont="1" applyFill="1" applyBorder="1" applyAlignment="1">
      <alignment horizontal="right" vertical="center"/>
    </xf>
    <xf numFmtId="3" fontId="64" fillId="0" borderId="11" xfId="64" applyNumberFormat="1" applyFont="1" applyFill="1" applyBorder="1" applyAlignment="1" applyProtection="1">
      <alignment vertical="center" wrapText="1"/>
      <protection locked="0"/>
    </xf>
    <xf numFmtId="3" fontId="64" fillId="0" borderId="11" xfId="40" applyNumberFormat="1" applyFont="1" applyFill="1" applyBorder="1" applyAlignment="1" applyProtection="1">
      <alignment vertical="center" wrapText="1"/>
    </xf>
    <xf numFmtId="184" fontId="65" fillId="0" borderId="13" xfId="0" applyNumberFormat="1" applyFont="1" applyFill="1" applyBorder="1" applyAlignment="1" applyProtection="1">
      <alignment horizontal="right" vertical="center"/>
    </xf>
    <xf numFmtId="3" fontId="29" fillId="0" borderId="11" xfId="108" applyNumberFormat="1" applyFont="1" applyFill="1" applyBorder="1" applyAlignment="1" applyProtection="1">
      <alignment horizontal="center" vertical="center"/>
    </xf>
    <xf numFmtId="3" fontId="29" fillId="0" borderId="11" xfId="108" applyNumberFormat="1" applyFont="1" applyFill="1" applyBorder="1" applyAlignment="1" applyProtection="1">
      <alignment horizontal="left" vertical="center"/>
    </xf>
    <xf numFmtId="3" fontId="29" fillId="0" borderId="11" xfId="0" applyNumberFormat="1" applyFont="1" applyFill="1" applyBorder="1" applyAlignment="1" applyProtection="1">
      <alignment horizontal="left" vertical="center"/>
    </xf>
    <xf numFmtId="3" fontId="29" fillId="0" borderId="11" xfId="108" applyNumberFormat="1" applyFont="1" applyFill="1" applyBorder="1" applyAlignment="1" applyProtection="1">
      <alignment horizontal="right" vertical="center"/>
    </xf>
    <xf numFmtId="179" fontId="29" fillId="0" borderId="11" xfId="124" applyNumberFormat="1" applyFont="1" applyBorder="1" applyAlignment="1">
      <alignment vertical="center"/>
    </xf>
    <xf numFmtId="0" fontId="29" fillId="0" borderId="11" xfId="0" applyNumberFormat="1" applyFont="1" applyFill="1" applyBorder="1" applyAlignment="1" applyProtection="1">
      <alignment horizontal="right" vertical="center"/>
    </xf>
    <xf numFmtId="3" fontId="29" fillId="0" borderId="12" xfId="108" applyNumberFormat="1" applyFont="1" applyFill="1" applyBorder="1" applyAlignment="1" applyProtection="1">
      <alignment horizontal="right" vertical="center"/>
    </xf>
    <xf numFmtId="3" fontId="24" fillId="0" borderId="11" xfId="0" applyNumberFormat="1" applyFont="1" applyFill="1" applyBorder="1" applyAlignment="1" applyProtection="1">
      <alignment vertical="center"/>
    </xf>
    <xf numFmtId="0" fontId="24" fillId="0" borderId="11" xfId="0" applyNumberFormat="1" applyFont="1" applyFill="1" applyBorder="1" applyAlignment="1" applyProtection="1">
      <alignment vertical="center"/>
    </xf>
    <xf numFmtId="3" fontId="24" fillId="0" borderId="11" xfId="0" applyNumberFormat="1" applyFont="1" applyFill="1" applyBorder="1" applyAlignment="1" applyProtection="1">
      <alignment horizontal="center" vertical="center"/>
    </xf>
    <xf numFmtId="3" fontId="40" fillId="0" borderId="11" xfId="108" applyNumberFormat="1" applyFont="1" applyFill="1" applyBorder="1" applyAlignment="1" applyProtection="1">
      <alignment horizontal="center" vertical="center"/>
    </xf>
    <xf numFmtId="176" fontId="63" fillId="0" borderId="10" xfId="0" applyNumberFormat="1" applyFont="1" applyFill="1" applyBorder="1" applyAlignment="1">
      <alignment horizontal="center" vertical="center"/>
    </xf>
    <xf numFmtId="176" fontId="64" fillId="0" borderId="10" xfId="0" applyNumberFormat="1" applyFont="1" applyFill="1" applyBorder="1" applyAlignment="1">
      <alignment horizontal="center" vertical="center"/>
    </xf>
    <xf numFmtId="176" fontId="63" fillId="0" borderId="11" xfId="0" applyNumberFormat="1" applyFont="1" applyFill="1" applyBorder="1">
      <alignment vertical="center"/>
    </xf>
    <xf numFmtId="176" fontId="64" fillId="0" borderId="11" xfId="44" applyNumberFormat="1" applyFont="1" applyFill="1" applyBorder="1" applyAlignment="1" applyProtection="1">
      <alignment horizontal="right" vertical="center"/>
    </xf>
    <xf numFmtId="3" fontId="65" fillId="0" borderId="11" xfId="0" applyNumberFormat="1" applyFont="1" applyFill="1" applyBorder="1" applyAlignment="1">
      <alignment vertical="center" wrapText="1"/>
    </xf>
    <xf numFmtId="3" fontId="64" fillId="0" borderId="11" xfId="139" applyNumberFormat="1" applyFont="1" applyFill="1" applyBorder="1" applyAlignment="1">
      <alignment vertical="center" wrapText="1"/>
    </xf>
    <xf numFmtId="3" fontId="65" fillId="0" borderId="11" xfId="139" applyNumberFormat="1" applyFont="1" applyFill="1" applyBorder="1" applyAlignment="1">
      <alignment vertical="center" wrapText="1"/>
    </xf>
    <xf numFmtId="3" fontId="64" fillId="0" borderId="11" xfId="40" applyNumberFormat="1" applyFont="1" applyFill="1" applyBorder="1" applyAlignment="1" applyProtection="1">
      <alignment vertical="center" wrapText="1"/>
      <protection locked="0"/>
    </xf>
    <xf numFmtId="3" fontId="65" fillId="0" borderId="11" xfId="44" applyNumberFormat="1" applyFont="1" applyFill="1" applyBorder="1" applyAlignment="1" applyProtection="1">
      <alignment vertical="center" wrapText="1"/>
    </xf>
    <xf numFmtId="3" fontId="64" fillId="0" borderId="11" xfId="44" applyNumberFormat="1" applyFont="1" applyFill="1" applyBorder="1" applyAlignment="1" applyProtection="1">
      <alignment vertical="center" wrapText="1"/>
    </xf>
    <xf numFmtId="3" fontId="64" fillId="0" borderId="11" xfId="139" applyNumberFormat="1" applyFont="1" applyFill="1" applyBorder="1" applyAlignment="1" applyProtection="1">
      <alignment vertical="center" wrapText="1"/>
    </xf>
    <xf numFmtId="3" fontId="64" fillId="0" borderId="11" xfId="139" applyNumberFormat="1" applyFont="1" applyFill="1" applyBorder="1" applyAlignment="1" applyProtection="1">
      <alignment vertical="center" wrapText="1"/>
      <protection locked="0"/>
    </xf>
    <xf numFmtId="0" fontId="0" fillId="0" borderId="11" xfId="0" applyFill="1" applyBorder="1">
      <alignment vertical="center"/>
    </xf>
    <xf numFmtId="3" fontId="24" fillId="0" borderId="14" xfId="0" applyNumberFormat="1" applyFont="1" applyFill="1" applyBorder="1" applyAlignment="1" applyProtection="1">
      <alignment horizontal="right" vertical="center"/>
    </xf>
    <xf numFmtId="176" fontId="64" fillId="0" borderId="12" xfId="0" applyNumberFormat="1" applyFont="1" applyFill="1" applyBorder="1">
      <alignment vertical="center"/>
    </xf>
    <xf numFmtId="3" fontId="24" fillId="0" borderId="12" xfId="0" applyNumberFormat="1" applyFont="1" applyFill="1" applyBorder="1" applyAlignment="1" applyProtection="1">
      <alignment horizontal="right" vertical="center"/>
    </xf>
    <xf numFmtId="176" fontId="65" fillId="0" borderId="11" xfId="0" applyNumberFormat="1" applyFont="1" applyFill="1" applyBorder="1" applyAlignment="1">
      <alignment vertical="center"/>
    </xf>
    <xf numFmtId="0" fontId="87" fillId="0" borderId="11" xfId="140" applyFont="1" applyFill="1" applyBorder="1" applyAlignment="1">
      <alignment horizontal="center" vertical="center"/>
    </xf>
    <xf numFmtId="0" fontId="87" fillId="0" borderId="11" xfId="140" applyNumberFormat="1" applyFont="1" applyFill="1" applyBorder="1" applyAlignment="1">
      <alignment horizontal="left" vertical="center" wrapText="1"/>
    </xf>
    <xf numFmtId="0" fontId="87" fillId="0" borderId="11" xfId="140" applyNumberFormat="1" applyFont="1" applyFill="1" applyBorder="1" applyAlignment="1">
      <alignment horizontal="left" vertical="center"/>
    </xf>
    <xf numFmtId="185" fontId="88" fillId="0" borderId="11" xfId="140" applyNumberFormat="1" applyFont="1" applyFill="1" applyBorder="1" applyAlignment="1">
      <alignment horizontal="right" vertical="center"/>
    </xf>
    <xf numFmtId="0" fontId="88" fillId="0" borderId="11" xfId="140" applyFont="1" applyFill="1" applyBorder="1" applyAlignment="1">
      <alignment horizontal="right" vertical="center"/>
    </xf>
    <xf numFmtId="3" fontId="65" fillId="0" borderId="11" xfId="75" applyNumberFormat="1" applyFont="1" applyFill="1" applyBorder="1" applyAlignment="1">
      <alignment vertical="center" wrapText="1"/>
    </xf>
    <xf numFmtId="3" fontId="64" fillId="0" borderId="11" xfId="75" applyNumberFormat="1" applyFont="1" applyFill="1" applyBorder="1" applyAlignment="1">
      <alignment vertical="center" wrapText="1"/>
    </xf>
    <xf numFmtId="179" fontId="26" fillId="0" borderId="0" xfId="64" applyNumberFormat="1" applyFont="1" applyFill="1" applyAlignment="1">
      <alignment vertical="center"/>
    </xf>
    <xf numFmtId="3" fontId="64" fillId="0" borderId="11" xfId="0" applyNumberFormat="1" applyFont="1" applyFill="1" applyBorder="1" applyAlignment="1">
      <alignment vertical="center"/>
    </xf>
    <xf numFmtId="0" fontId="84" fillId="0" borderId="0" xfId="140" applyFont="1" applyFill="1" applyAlignment="1">
      <alignment horizontal="right" vertical="center"/>
    </xf>
    <xf numFmtId="0" fontId="74" fillId="46" borderId="0" xfId="138" applyNumberFormat="1" applyFont="1" applyFill="1" applyBorder="1" applyAlignment="1" applyProtection="1">
      <alignment horizontal="left" vertical="center"/>
    </xf>
    <xf numFmtId="0" fontId="69" fillId="46" borderId="0" xfId="138" applyNumberFormat="1" applyFont="1" applyFill="1" applyBorder="1" applyAlignment="1" applyProtection="1">
      <alignment horizontal="left" vertical="center"/>
    </xf>
    <xf numFmtId="0" fontId="69" fillId="46" borderId="0" xfId="138" applyNumberFormat="1" applyFont="1" applyFill="1" applyBorder="1" applyAlignment="1" applyProtection="1">
      <alignment vertical="center"/>
    </xf>
    <xf numFmtId="0" fontId="69" fillId="46" borderId="0" xfId="138" applyNumberFormat="1" applyFont="1" applyFill="1" applyBorder="1" applyAlignment="1" applyProtection="1">
      <alignment horizontal="right" vertical="center"/>
    </xf>
    <xf numFmtId="0" fontId="69" fillId="46" borderId="28" xfId="138" applyNumberFormat="1" applyFont="1" applyFill="1" applyBorder="1" applyAlignment="1" applyProtection="1">
      <alignment vertical="center"/>
    </xf>
    <xf numFmtId="0" fontId="69" fillId="46" borderId="28" xfId="138" applyNumberFormat="1" applyFont="1" applyFill="1" applyBorder="1" applyAlignment="1" applyProtection="1">
      <alignment horizontal="center" vertical="center"/>
    </xf>
    <xf numFmtId="0" fontId="24" fillId="46" borderId="28" xfId="138" applyNumberFormat="1" applyFont="1" applyFill="1" applyBorder="1" applyAlignment="1" applyProtection="1"/>
    <xf numFmtId="0" fontId="69" fillId="46" borderId="28" xfId="138" applyNumberFormat="1" applyFont="1" applyFill="1" applyBorder="1" applyAlignment="1" applyProtection="1">
      <alignment horizontal="right" vertical="center"/>
    </xf>
    <xf numFmtId="0" fontId="69" fillId="46" borderId="22" xfId="138" applyNumberFormat="1" applyFont="1" applyFill="1" applyBorder="1" applyAlignment="1" applyProtection="1">
      <alignment horizontal="center" vertical="center"/>
    </xf>
    <xf numFmtId="0" fontId="69" fillId="46" borderId="22" xfId="138" applyNumberFormat="1" applyFont="1" applyFill="1" applyBorder="1" applyAlignment="1" applyProtection="1">
      <alignment horizontal="center" vertical="center" wrapText="1"/>
    </xf>
    <xf numFmtId="0" fontId="69" fillId="46" borderId="29" xfId="138" applyNumberFormat="1" applyFont="1" applyFill="1" applyBorder="1" applyAlignment="1" applyProtection="1">
      <alignment horizontal="center" vertical="center" wrapText="1"/>
    </xf>
    <xf numFmtId="0" fontId="69" fillId="46" borderId="30" xfId="138" applyNumberFormat="1" applyFont="1" applyFill="1" applyBorder="1" applyAlignment="1" applyProtection="1">
      <alignment horizontal="center" vertical="center" wrapText="1"/>
    </xf>
    <xf numFmtId="0" fontId="69" fillId="46" borderId="22" xfId="138" applyNumberFormat="1" applyFont="1" applyFill="1" applyBorder="1" applyAlignment="1" applyProtection="1">
      <alignment vertical="center"/>
    </xf>
    <xf numFmtId="180" fontId="69" fillId="46" borderId="22" xfId="138" applyNumberFormat="1" applyFont="1" applyFill="1" applyBorder="1" applyAlignment="1" applyProtection="1">
      <alignment horizontal="right" vertical="center"/>
    </xf>
    <xf numFmtId="0" fontId="24" fillId="0" borderId="32" xfId="138" applyNumberFormat="1" applyFont="1" applyFill="1" applyBorder="1" applyAlignment="1" applyProtection="1"/>
    <xf numFmtId="0" fontId="69" fillId="46" borderId="33" xfId="138" applyNumberFormat="1" applyFont="1" applyFill="1" applyBorder="1" applyAlignment="1" applyProtection="1">
      <alignment horizontal="right" vertical="center"/>
    </xf>
    <xf numFmtId="0" fontId="34" fillId="46" borderId="0" xfId="138" applyNumberFormat="1" applyFont="1" applyFill="1" applyBorder="1" applyAlignment="1" applyProtection="1">
      <alignment vertical="center"/>
    </xf>
    <xf numFmtId="0" fontId="77" fillId="46" borderId="0" xfId="138" applyNumberFormat="1" applyFont="1" applyFill="1" applyBorder="1" applyAlignment="1" applyProtection="1">
      <alignment vertical="center"/>
    </xf>
    <xf numFmtId="0" fontId="77" fillId="46" borderId="28" xfId="138" applyNumberFormat="1" applyFont="1" applyFill="1" applyBorder="1" applyAlignment="1" applyProtection="1">
      <alignment vertical="center"/>
    </xf>
    <xf numFmtId="0" fontId="69" fillId="46" borderId="21" xfId="138" applyNumberFormat="1" applyFont="1" applyFill="1" applyBorder="1" applyAlignment="1" applyProtection="1">
      <alignment horizontal="center" vertical="center" wrapText="1"/>
    </xf>
    <xf numFmtId="0" fontId="69" fillId="46" borderId="22" xfId="138" applyNumberFormat="1" applyFont="1" applyFill="1" applyBorder="1" applyAlignment="1" applyProtection="1">
      <alignment horizontal="left" vertical="center"/>
    </xf>
    <xf numFmtId="0" fontId="24" fillId="0" borderId="0" xfId="138" applyNumberFormat="1" applyFont="1" applyFill="1" applyBorder="1" applyAlignment="1" applyProtection="1"/>
    <xf numFmtId="0" fontId="77" fillId="0" borderId="0" xfId="138" applyNumberFormat="1" applyFont="1" applyFill="1" applyBorder="1" applyAlignment="1" applyProtection="1">
      <alignment horizontal="right" vertical="center"/>
    </xf>
    <xf numFmtId="0" fontId="76" fillId="46" borderId="0" xfId="138" applyNumberFormat="1" applyFont="1" applyFill="1" applyBorder="1" applyAlignment="1" applyProtection="1">
      <alignment horizontal="center" vertical="center"/>
    </xf>
    <xf numFmtId="0" fontId="69" fillId="46" borderId="0" xfId="138" applyNumberFormat="1" applyFont="1" applyFill="1" applyBorder="1" applyAlignment="1" applyProtection="1">
      <alignment horizontal="right" vertical="center" wrapText="1"/>
    </xf>
    <xf numFmtId="0" fontId="4" fillId="0" borderId="0" xfId="138" applyNumberFormat="1" applyFont="1" applyFill="1" applyBorder="1" applyAlignment="1" applyProtection="1"/>
    <xf numFmtId="180" fontId="69" fillId="46" borderId="22" xfId="138" applyNumberFormat="1" applyFont="1" applyFill="1" applyBorder="1" applyAlignment="1" applyProtection="1">
      <alignment horizontal="center" vertical="center"/>
    </xf>
    <xf numFmtId="0" fontId="69" fillId="46" borderId="23" xfId="138" applyNumberFormat="1" applyFont="1" applyFill="1" applyBorder="1" applyAlignment="1" applyProtection="1">
      <alignment vertical="center" wrapText="1"/>
    </xf>
    <xf numFmtId="180" fontId="69" fillId="0" borderId="23" xfId="138" applyNumberFormat="1" applyFont="1" applyFill="1" applyBorder="1" applyAlignment="1" applyProtection="1">
      <alignment horizontal="right" vertical="center"/>
    </xf>
    <xf numFmtId="0" fontId="69" fillId="46" borderId="24" xfId="138" applyNumberFormat="1" applyFont="1" applyFill="1" applyBorder="1" applyAlignment="1" applyProtection="1">
      <alignment vertical="center"/>
    </xf>
    <xf numFmtId="180" fontId="69" fillId="0" borderId="24" xfId="138" applyNumberFormat="1" applyFont="1" applyFill="1" applyBorder="1" applyAlignment="1" applyProtection="1">
      <alignment horizontal="right" vertical="center"/>
    </xf>
    <xf numFmtId="180" fontId="69" fillId="0" borderId="31" xfId="138" applyNumberFormat="1" applyFont="1" applyFill="1" applyBorder="1" applyAlignment="1" applyProtection="1">
      <alignment horizontal="right" vertical="center"/>
    </xf>
    <xf numFmtId="0" fontId="69" fillId="46" borderId="30" xfId="138" applyNumberFormat="1" applyFont="1" applyFill="1" applyBorder="1" applyAlignment="1" applyProtection="1">
      <alignment vertical="center"/>
    </xf>
    <xf numFmtId="180" fontId="69" fillId="0" borderId="11" xfId="138" applyNumberFormat="1" applyFont="1" applyFill="1" applyBorder="1" applyAlignment="1" applyProtection="1">
      <alignment horizontal="right" vertical="center"/>
    </xf>
    <xf numFmtId="0" fontId="34" fillId="46" borderId="22" xfId="138" applyNumberFormat="1" applyFont="1" applyFill="1" applyBorder="1" applyAlignment="1" applyProtection="1">
      <alignment vertical="center"/>
    </xf>
    <xf numFmtId="0" fontId="34" fillId="46" borderId="22" xfId="138" applyNumberFormat="1" applyFont="1" applyFill="1" applyBorder="1" applyAlignment="1" applyProtection="1">
      <alignment horizontal="center" vertical="center"/>
    </xf>
    <xf numFmtId="0" fontId="69" fillId="0" borderId="0" xfId="138" applyNumberFormat="1" applyFont="1" applyFill="1" applyBorder="1" applyAlignment="1" applyProtection="1">
      <alignment horizontal="right"/>
    </xf>
    <xf numFmtId="180" fontId="69" fillId="0" borderId="29" xfId="138" applyNumberFormat="1" applyFont="1" applyFill="1" applyBorder="1" applyAlignment="1" applyProtection="1">
      <alignment horizontal="right" vertical="center"/>
    </xf>
    <xf numFmtId="0" fontId="69" fillId="46" borderId="30" xfId="138" applyNumberFormat="1" applyFont="1" applyFill="1" applyBorder="1" applyAlignment="1" applyProtection="1">
      <alignment horizontal="center" vertical="center"/>
    </xf>
    <xf numFmtId="180" fontId="69" fillId="0" borderId="35" xfId="138" applyNumberFormat="1" applyFont="1" applyFill="1" applyBorder="1" applyAlignment="1" applyProtection="1">
      <alignment horizontal="right" vertical="center"/>
    </xf>
    <xf numFmtId="0" fontId="69" fillId="46" borderId="28" xfId="138" applyNumberFormat="1" applyFont="1" applyFill="1" applyBorder="1" applyAlignment="1" applyProtection="1">
      <alignment horizontal="left" vertical="center"/>
    </xf>
    <xf numFmtId="0" fontId="89" fillId="46" borderId="0" xfId="138" applyNumberFormat="1" applyFont="1" applyFill="1" applyBorder="1" applyAlignment="1" applyProtection="1">
      <alignment horizontal="center" vertical="center"/>
    </xf>
    <xf numFmtId="0" fontId="34" fillId="46" borderId="0" xfId="138" applyNumberFormat="1" applyFont="1" applyFill="1" applyBorder="1" applyAlignment="1" applyProtection="1">
      <alignment horizontal="right" vertical="center"/>
    </xf>
    <xf numFmtId="0" fontId="34" fillId="46" borderId="28" xfId="138" applyNumberFormat="1" applyFont="1" applyFill="1" applyBorder="1" applyAlignment="1" applyProtection="1">
      <alignment vertical="center"/>
    </xf>
    <xf numFmtId="0" fontId="34" fillId="46" borderId="28" xfId="138" applyNumberFormat="1" applyFont="1" applyFill="1" applyBorder="1" applyAlignment="1" applyProtection="1">
      <alignment horizontal="right" vertical="center"/>
    </xf>
    <xf numFmtId="0" fontId="69" fillId="46" borderId="21" xfId="138" applyNumberFormat="1" applyFont="1" applyFill="1" applyBorder="1" applyAlignment="1" applyProtection="1">
      <alignment vertical="center"/>
    </xf>
    <xf numFmtId="180" fontId="69" fillId="0" borderId="21" xfId="138" applyNumberFormat="1" applyFont="1" applyFill="1" applyBorder="1" applyAlignment="1" applyProtection="1">
      <alignment horizontal="right" vertical="center"/>
    </xf>
    <xf numFmtId="181" fontId="69" fillId="0" borderId="11" xfId="138" applyNumberFormat="1" applyFont="1" applyFill="1" applyBorder="1" applyAlignment="1" applyProtection="1">
      <alignment horizontal="right" vertical="center"/>
    </xf>
    <xf numFmtId="0" fontId="69" fillId="46" borderId="0" xfId="138" applyNumberFormat="1" applyFont="1" applyFill="1" applyBorder="1" applyAlignment="1" applyProtection="1">
      <alignment vertical="center" wrapText="1"/>
    </xf>
    <xf numFmtId="0" fontId="69" fillId="46" borderId="28" xfId="138" applyNumberFormat="1" applyFont="1" applyFill="1" applyBorder="1" applyAlignment="1" applyProtection="1">
      <alignment vertical="center" wrapText="1"/>
    </xf>
    <xf numFmtId="0" fontId="69" fillId="46" borderId="28" xfId="138" applyNumberFormat="1" applyFont="1" applyFill="1" applyBorder="1" applyAlignment="1" applyProtection="1">
      <alignment horizontal="right" vertical="center" wrapText="1"/>
    </xf>
    <xf numFmtId="0" fontId="69" fillId="46" borderId="22" xfId="138" applyNumberFormat="1" applyFont="1" applyFill="1" applyBorder="1" applyAlignment="1" applyProtection="1">
      <alignment horizontal="left" vertical="center" wrapText="1"/>
    </xf>
    <xf numFmtId="182" fontId="69" fillId="46" borderId="22" xfId="138" applyNumberFormat="1" applyFont="1" applyFill="1" applyBorder="1" applyAlignment="1" applyProtection="1">
      <alignment horizontal="right" vertical="center"/>
    </xf>
    <xf numFmtId="0" fontId="69" fillId="46" borderId="23" xfId="138" applyNumberFormat="1" applyFont="1" applyFill="1" applyBorder="1" applyAlignment="1" applyProtection="1">
      <alignment horizontal="center" vertical="center"/>
    </xf>
    <xf numFmtId="182" fontId="69" fillId="46" borderId="23" xfId="138" applyNumberFormat="1" applyFont="1" applyFill="1" applyBorder="1" applyAlignment="1" applyProtection="1">
      <alignment horizontal="right" vertical="center"/>
    </xf>
    <xf numFmtId="0" fontId="69" fillId="46" borderId="24" xfId="138" applyNumberFormat="1" applyFont="1" applyFill="1" applyBorder="1" applyAlignment="1" applyProtection="1">
      <alignment horizontal="center" vertical="center"/>
    </xf>
    <xf numFmtId="181" fontId="69" fillId="46" borderId="36" xfId="138" applyNumberFormat="1" applyFont="1" applyFill="1" applyBorder="1" applyAlignment="1" applyProtection="1">
      <alignment horizontal="right" vertical="center"/>
    </xf>
    <xf numFmtId="0" fontId="69" fillId="46" borderId="23" xfId="138" applyNumberFormat="1" applyFont="1" applyFill="1" applyBorder="1" applyAlignment="1" applyProtection="1">
      <alignment vertical="center"/>
    </xf>
    <xf numFmtId="0" fontId="69" fillId="46" borderId="36" xfId="138" applyNumberFormat="1" applyFont="1" applyFill="1" applyBorder="1" applyAlignment="1" applyProtection="1">
      <alignment vertical="center"/>
    </xf>
    <xf numFmtId="0" fontId="69" fillId="46" borderId="29" xfId="138" applyNumberFormat="1" applyFont="1" applyFill="1" applyBorder="1" applyAlignment="1" applyProtection="1">
      <alignment horizontal="center" vertical="center"/>
    </xf>
    <xf numFmtId="0" fontId="4" fillId="0" borderId="32" xfId="138" applyNumberFormat="1" applyFont="1" applyFill="1" applyBorder="1" applyAlignment="1" applyProtection="1"/>
    <xf numFmtId="182" fontId="69" fillId="46" borderId="36" xfId="138" applyNumberFormat="1" applyFont="1" applyFill="1" applyBorder="1" applyAlignment="1" applyProtection="1">
      <alignment horizontal="right" vertical="center"/>
    </xf>
    <xf numFmtId="182" fontId="69" fillId="0" borderId="22" xfId="138" applyNumberFormat="1" applyFont="1" applyFill="1" applyBorder="1" applyAlignment="1" applyProtection="1">
      <alignment horizontal="right" vertical="center"/>
    </xf>
    <xf numFmtId="0" fontId="69" fillId="46" borderId="22" xfId="138" applyNumberFormat="1" applyFont="1" applyFill="1" applyBorder="1" applyAlignment="1" applyProtection="1">
      <alignment vertical="center" wrapText="1"/>
    </xf>
    <xf numFmtId="182" fontId="69" fillId="0" borderId="23" xfId="138" applyNumberFormat="1" applyFont="1" applyFill="1" applyBorder="1" applyAlignment="1" applyProtection="1">
      <alignment horizontal="right" vertical="center"/>
    </xf>
    <xf numFmtId="0" fontId="71" fillId="46" borderId="11" xfId="138" applyNumberFormat="1" applyFont="1" applyFill="1" applyBorder="1" applyAlignment="1" applyProtection="1">
      <alignment horizontal="left" vertical="center"/>
    </xf>
    <xf numFmtId="0" fontId="71" fillId="46" borderId="11" xfId="138" applyNumberFormat="1" applyFont="1" applyFill="1" applyBorder="1" applyAlignment="1" applyProtection="1">
      <alignment horizontal="center" vertical="center"/>
    </xf>
    <xf numFmtId="0" fontId="71" fillId="46" borderId="37" xfId="138" applyNumberFormat="1" applyFont="1" applyFill="1" applyBorder="1" applyAlignment="1" applyProtection="1">
      <alignment horizontal="center" vertical="center"/>
    </xf>
    <xf numFmtId="183" fontId="69" fillId="0" borderId="37" xfId="138" applyNumberFormat="1" applyFont="1" applyFill="1" applyBorder="1" applyAlignment="1" applyProtection="1">
      <alignment horizontal="right" vertical="center"/>
    </xf>
    <xf numFmtId="183" fontId="71" fillId="0" borderId="11" xfId="138" applyNumberFormat="1" applyFont="1" applyFill="1" applyBorder="1" applyAlignment="1" applyProtection="1">
      <alignment horizontal="right" vertical="center"/>
    </xf>
    <xf numFmtId="0" fontId="69" fillId="46" borderId="36" xfId="138" applyNumberFormat="1" applyFont="1" applyFill="1" applyBorder="1" applyAlignment="1" applyProtection="1">
      <alignment horizontal="left" vertical="center"/>
    </xf>
    <xf numFmtId="0" fontId="69" fillId="46" borderId="36" xfId="138" applyNumberFormat="1" applyFont="1" applyFill="1" applyBorder="1" applyAlignment="1" applyProtection="1">
      <alignment horizontal="center" vertical="center"/>
    </xf>
    <xf numFmtId="181" fontId="69" fillId="0" borderId="36" xfId="138" applyNumberFormat="1" applyFont="1" applyFill="1" applyBorder="1" applyAlignment="1" applyProtection="1">
      <alignment horizontal="right" vertical="center"/>
    </xf>
    <xf numFmtId="182" fontId="69" fillId="0" borderId="36" xfId="138" applyNumberFormat="1" applyFont="1" applyFill="1" applyBorder="1" applyAlignment="1" applyProtection="1">
      <alignment horizontal="right" vertical="center"/>
    </xf>
    <xf numFmtId="0" fontId="69" fillId="46" borderId="24" xfId="138" applyNumberFormat="1" applyFont="1" applyFill="1" applyBorder="1" applyAlignment="1" applyProtection="1">
      <alignment horizontal="left" vertical="center"/>
    </xf>
    <xf numFmtId="182" fontId="69" fillId="0" borderId="24" xfId="138" applyNumberFormat="1" applyFont="1" applyFill="1" applyBorder="1" applyAlignment="1" applyProtection="1">
      <alignment horizontal="right" vertical="center"/>
    </xf>
    <xf numFmtId="0" fontId="69" fillId="46" borderId="23" xfId="138" applyNumberFormat="1" applyFont="1" applyFill="1" applyBorder="1" applyAlignment="1" applyProtection="1">
      <alignment horizontal="center" vertical="center" wrapText="1"/>
    </xf>
    <xf numFmtId="0" fontId="69" fillId="46" borderId="36" xfId="138" applyNumberFormat="1" applyFont="1" applyFill="1" applyBorder="1" applyAlignment="1" applyProtection="1">
      <alignment horizontal="left" vertical="center" wrapText="1"/>
    </xf>
    <xf numFmtId="0" fontId="69" fillId="46" borderId="36" xfId="138" applyNumberFormat="1" applyFont="1" applyFill="1" applyBorder="1" applyAlignment="1" applyProtection="1">
      <alignment horizontal="center" vertical="center" wrapText="1"/>
    </xf>
    <xf numFmtId="180" fontId="69" fillId="46" borderId="36" xfId="138" applyNumberFormat="1" applyFont="1" applyFill="1" applyBorder="1" applyAlignment="1" applyProtection="1">
      <alignment horizontal="center" vertical="center"/>
    </xf>
    <xf numFmtId="180" fontId="69" fillId="46" borderId="36" xfId="138" applyNumberFormat="1" applyFont="1" applyFill="1" applyBorder="1" applyAlignment="1" applyProtection="1">
      <alignment horizontal="right" vertical="center"/>
    </xf>
    <xf numFmtId="0" fontId="69" fillId="46" borderId="39" xfId="138" applyNumberFormat="1" applyFont="1" applyFill="1" applyBorder="1" applyAlignment="1" applyProtection="1">
      <alignment horizontal="center" vertical="center" wrapText="1"/>
    </xf>
    <xf numFmtId="180" fontId="71" fillId="46" borderId="11" xfId="138" applyNumberFormat="1" applyFont="1" applyFill="1" applyBorder="1" applyAlignment="1" applyProtection="1">
      <alignment horizontal="right" vertical="center"/>
    </xf>
    <xf numFmtId="180" fontId="69" fillId="46" borderId="24" xfId="138" applyNumberFormat="1" applyFont="1" applyFill="1" applyBorder="1" applyAlignment="1" applyProtection="1">
      <alignment horizontal="right" vertical="center"/>
    </xf>
    <xf numFmtId="180" fontId="71" fillId="0" borderId="11" xfId="138" applyNumberFormat="1" applyFont="1" applyFill="1" applyBorder="1" applyAlignment="1" applyProtection="1">
      <alignment horizontal="right" vertical="center"/>
    </xf>
    <xf numFmtId="182" fontId="71" fillId="0" borderId="37" xfId="138" applyNumberFormat="1" applyFont="1" applyFill="1" applyBorder="1" applyAlignment="1" applyProtection="1">
      <alignment horizontal="right" vertical="center"/>
    </xf>
    <xf numFmtId="181" fontId="69" fillId="0" borderId="22" xfId="138" applyNumberFormat="1" applyFont="1" applyFill="1" applyBorder="1" applyAlignment="1" applyProtection="1">
      <alignment horizontal="right" vertical="center"/>
    </xf>
    <xf numFmtId="0" fontId="69" fillId="46" borderId="28" xfId="138" applyNumberFormat="1" applyFont="1" applyFill="1" applyBorder="1" applyAlignment="1" applyProtection="1"/>
    <xf numFmtId="180" fontId="69" fillId="0" borderId="38" xfId="138" applyNumberFormat="1" applyFont="1" applyFill="1" applyBorder="1" applyAlignment="1" applyProtection="1">
      <alignment horizontal="right" vertical="center"/>
    </xf>
    <xf numFmtId="180" fontId="69" fillId="0" borderId="41" xfId="138" applyNumberFormat="1" applyFont="1" applyFill="1" applyBorder="1" applyAlignment="1" applyProtection="1">
      <alignment horizontal="right" vertical="center"/>
    </xf>
    <xf numFmtId="0" fontId="69" fillId="0" borderId="32" xfId="138" applyNumberFormat="1" applyFont="1" applyFill="1" applyBorder="1" applyAlignment="1" applyProtection="1">
      <alignment vertical="center"/>
    </xf>
    <xf numFmtId="0" fontId="69" fillId="0" borderId="32" xfId="138" applyNumberFormat="1" applyFont="1" applyFill="1" applyBorder="1" applyAlignment="1" applyProtection="1">
      <alignment horizontal="right" vertical="center"/>
    </xf>
    <xf numFmtId="0" fontId="69" fillId="0" borderId="22" xfId="138" applyNumberFormat="1" applyFont="1" applyFill="1" applyBorder="1" applyAlignment="1" applyProtection="1">
      <alignment vertical="center"/>
    </xf>
    <xf numFmtId="180" fontId="69" fillId="0" borderId="30" xfId="138" applyNumberFormat="1" applyFont="1" applyFill="1" applyBorder="1" applyAlignment="1" applyProtection="1">
      <alignment horizontal="right" vertical="center"/>
    </xf>
    <xf numFmtId="181" fontId="69" fillId="0" borderId="30" xfId="138" applyNumberFormat="1" applyFont="1" applyFill="1" applyBorder="1" applyAlignment="1" applyProtection="1">
      <alignment horizontal="right" vertical="center"/>
    </xf>
    <xf numFmtId="0" fontId="69" fillId="0" borderId="20" xfId="138" applyNumberFormat="1" applyFont="1" applyFill="1" applyBorder="1" applyAlignment="1" applyProtection="1">
      <alignment horizontal="left" vertical="center"/>
    </xf>
    <xf numFmtId="0" fontId="69" fillId="0" borderId="22" xfId="138" applyNumberFormat="1" applyFont="1" applyFill="1" applyBorder="1" applyAlignment="1" applyProtection="1">
      <alignment horizontal="left" vertical="center"/>
    </xf>
    <xf numFmtId="0" fontId="69" fillId="0" borderId="30" xfId="138" applyNumberFormat="1" applyFont="1" applyFill="1" applyBorder="1" applyAlignment="1" applyProtection="1">
      <alignment vertical="center"/>
    </xf>
    <xf numFmtId="0" fontId="69" fillId="0" borderId="29" xfId="138" applyNumberFormat="1" applyFont="1" applyFill="1" applyBorder="1" applyAlignment="1" applyProtection="1">
      <alignment vertical="center"/>
    </xf>
    <xf numFmtId="0" fontId="69" fillId="0" borderId="34" xfId="138" applyNumberFormat="1" applyFont="1" applyFill="1" applyBorder="1" applyAlignment="1" applyProtection="1">
      <alignment vertical="center"/>
    </xf>
    <xf numFmtId="181" fontId="69" fillId="0" borderId="29" xfId="138" applyNumberFormat="1" applyFont="1" applyFill="1" applyBorder="1" applyAlignment="1" applyProtection="1">
      <alignment horizontal="right" vertical="center"/>
    </xf>
    <xf numFmtId="180" fontId="69" fillId="0" borderId="24" xfId="138" applyNumberFormat="1" applyFont="1" applyFill="1" applyBorder="1" applyAlignment="1" applyProtection="1">
      <alignment horizontal="center" vertical="center"/>
    </xf>
    <xf numFmtId="180" fontId="69" fillId="0" borderId="22" xfId="138" applyNumberFormat="1" applyFont="1" applyFill="1" applyBorder="1" applyAlignment="1" applyProtection="1">
      <alignment horizontal="center" vertical="center"/>
    </xf>
    <xf numFmtId="0" fontId="69" fillId="0" borderId="22" xfId="138" applyNumberFormat="1" applyFont="1" applyFill="1" applyBorder="1" applyAlignment="1" applyProtection="1">
      <alignment horizontal="left" vertical="center" wrapText="1"/>
    </xf>
    <xf numFmtId="180" fontId="69" fillId="0" borderId="29" xfId="138" applyNumberFormat="1" applyFont="1" applyFill="1" applyBorder="1" applyAlignment="1" applyProtection="1">
      <alignment horizontal="center" vertical="center"/>
    </xf>
    <xf numFmtId="0" fontId="69" fillId="0" borderId="23" xfId="138" applyNumberFormat="1" applyFont="1" applyFill="1" applyBorder="1" applyAlignment="1" applyProtection="1">
      <alignment horizontal="right" vertical="center"/>
    </xf>
    <xf numFmtId="0" fontId="69" fillId="0" borderId="24" xfId="138" applyNumberFormat="1" applyFont="1" applyFill="1" applyBorder="1" applyAlignment="1" applyProtection="1">
      <alignment vertical="center"/>
    </xf>
    <xf numFmtId="0" fontId="69" fillId="0" borderId="24" xfId="138" applyNumberFormat="1" applyFont="1" applyFill="1" applyBorder="1" applyAlignment="1" applyProtection="1">
      <alignment horizontal="center" vertical="center"/>
    </xf>
    <xf numFmtId="183" fontId="69" fillId="0" borderId="22" xfId="138" applyNumberFormat="1" applyFont="1" applyFill="1" applyBorder="1" applyAlignment="1" applyProtection="1">
      <alignment horizontal="right" vertical="center"/>
    </xf>
    <xf numFmtId="0" fontId="69" fillId="0" borderId="22" xfId="138" applyNumberFormat="1" applyFont="1" applyFill="1" applyBorder="1" applyAlignment="1" applyProtection="1">
      <alignment horizontal="right" vertical="center" wrapText="1"/>
    </xf>
    <xf numFmtId="181" fontId="69" fillId="0" borderId="23" xfId="138" applyNumberFormat="1" applyFont="1" applyFill="1" applyBorder="1" applyAlignment="1" applyProtection="1">
      <alignment horizontal="center" vertical="center"/>
    </xf>
    <xf numFmtId="0" fontId="69" fillId="0" borderId="23" xfId="138" applyNumberFormat="1" applyFont="1" applyFill="1" applyBorder="1" applyAlignment="1" applyProtection="1">
      <alignment vertical="center"/>
    </xf>
    <xf numFmtId="181" fontId="69" fillId="0" borderId="24" xfId="138" applyNumberFormat="1" applyFont="1" applyFill="1" applyBorder="1" applyAlignment="1" applyProtection="1">
      <alignment horizontal="right" vertical="center"/>
    </xf>
    <xf numFmtId="0" fontId="69" fillId="0" borderId="36" xfId="138" applyNumberFormat="1" applyFont="1" applyFill="1" applyBorder="1" applyAlignment="1" applyProtection="1">
      <alignment vertical="center"/>
    </xf>
    <xf numFmtId="0" fontId="69" fillId="0" borderId="37" xfId="138" applyNumberFormat="1" applyFont="1" applyFill="1" applyBorder="1" applyAlignment="1" applyProtection="1">
      <alignment vertical="center"/>
    </xf>
    <xf numFmtId="181" fontId="69" fillId="0" borderId="23" xfId="138" applyNumberFormat="1" applyFont="1" applyFill="1" applyBorder="1" applyAlignment="1" applyProtection="1">
      <alignment horizontal="right" vertical="center"/>
    </xf>
    <xf numFmtId="0" fontId="69" fillId="0" borderId="29" xfId="138" applyNumberFormat="1" applyFont="1" applyFill="1" applyBorder="1" applyAlignment="1" applyProtection="1">
      <alignment horizontal="center" vertical="center"/>
    </xf>
    <xf numFmtId="181" fontId="69" fillId="0" borderId="38" xfId="138" applyNumberFormat="1" applyFont="1" applyFill="1" applyBorder="1" applyAlignment="1" applyProtection="1">
      <alignment horizontal="right" vertical="center"/>
    </xf>
    <xf numFmtId="0" fontId="69" fillId="0" borderId="23" xfId="138" applyNumberFormat="1" applyFont="1" applyFill="1" applyBorder="1" applyAlignment="1" applyProtection="1">
      <alignment horizontal="left" vertical="center" wrapText="1"/>
    </xf>
    <xf numFmtId="0" fontId="69" fillId="0" borderId="37" xfId="138" applyNumberFormat="1" applyFont="1" applyFill="1" applyBorder="1" applyAlignment="1" applyProtection="1">
      <alignment horizontal="left" vertical="center" wrapText="1"/>
    </xf>
    <xf numFmtId="0" fontId="69" fillId="0" borderId="32" xfId="138" applyNumberFormat="1" applyFont="1" applyFill="1" applyBorder="1" applyAlignment="1" applyProtection="1"/>
    <xf numFmtId="0" fontId="69" fillId="0" borderId="32" xfId="138" applyNumberFormat="1" applyFont="1" applyFill="1" applyBorder="1" applyAlignment="1" applyProtection="1">
      <alignment horizontal="right" vertical="center" wrapText="1"/>
    </xf>
    <xf numFmtId="0" fontId="69" fillId="0" borderId="29" xfId="138" applyNumberFormat="1" applyFont="1" applyFill="1" applyBorder="1" applyAlignment="1" applyProtection="1">
      <alignment horizontal="center" vertical="center" wrapText="1"/>
    </xf>
    <xf numFmtId="183" fontId="69" fillId="0" borderId="22" xfId="138" applyNumberFormat="1" applyFont="1" applyFill="1" applyBorder="1" applyAlignment="1" applyProtection="1">
      <alignment horizontal="center" vertical="center"/>
    </xf>
    <xf numFmtId="0" fontId="69" fillId="0" borderId="11" xfId="138" applyNumberFormat="1" applyFont="1" applyFill="1" applyBorder="1" applyAlignment="1" applyProtection="1">
      <alignment horizontal="left" vertical="center" wrapText="1"/>
    </xf>
    <xf numFmtId="0" fontId="69" fillId="0" borderId="37" xfId="138" applyNumberFormat="1" applyFont="1" applyFill="1" applyBorder="1" applyAlignment="1" applyProtection="1">
      <alignment horizontal="center" vertical="center" wrapText="1"/>
    </xf>
    <xf numFmtId="0" fontId="69" fillId="0" borderId="11" xfId="138" applyNumberFormat="1" applyFont="1" applyFill="1" applyBorder="1" applyAlignment="1" applyProtection="1">
      <alignment vertical="center"/>
    </xf>
    <xf numFmtId="182" fontId="69" fillId="0" borderId="29" xfId="138" applyNumberFormat="1" applyFont="1" applyFill="1" applyBorder="1" applyAlignment="1" applyProtection="1">
      <alignment horizontal="right" vertical="center"/>
    </xf>
    <xf numFmtId="182" fontId="69" fillId="0" borderId="31" xfId="138" applyNumberFormat="1" applyFont="1" applyFill="1" applyBorder="1" applyAlignment="1" applyProtection="1">
      <alignment horizontal="right" vertical="center"/>
    </xf>
    <xf numFmtId="0" fontId="69" fillId="0" borderId="37" xfId="138" applyNumberFormat="1" applyFont="1" applyFill="1" applyBorder="1" applyAlignment="1" applyProtection="1">
      <alignment horizontal="center" vertical="center"/>
    </xf>
    <xf numFmtId="180" fontId="69" fillId="0" borderId="23" xfId="138" applyNumberFormat="1" applyFont="1" applyFill="1" applyBorder="1" applyAlignment="1" applyProtection="1">
      <alignment horizontal="center" vertical="center"/>
    </xf>
    <xf numFmtId="0" fontId="69" fillId="0" borderId="36" xfId="138" applyNumberFormat="1" applyFont="1" applyFill="1" applyBorder="1" applyAlignment="1" applyProtection="1">
      <alignment horizontal="left" vertical="center" wrapText="1"/>
    </xf>
    <xf numFmtId="0" fontId="69" fillId="0" borderId="36" xfId="138" applyNumberFormat="1" applyFont="1" applyFill="1" applyBorder="1" applyAlignment="1" applyProtection="1">
      <alignment horizontal="center" vertical="center" wrapText="1"/>
    </xf>
    <xf numFmtId="0" fontId="69" fillId="0" borderId="24" xfId="138" applyNumberFormat="1" applyFont="1" applyFill="1" applyBorder="1" applyAlignment="1" applyProtection="1">
      <alignment horizontal="left" vertical="center" wrapText="1"/>
    </xf>
    <xf numFmtId="0" fontId="69" fillId="0" borderId="24" xfId="138" applyNumberFormat="1" applyFont="1" applyFill="1" applyBorder="1" applyAlignment="1" applyProtection="1">
      <alignment horizontal="center" vertical="center" wrapText="1"/>
    </xf>
    <xf numFmtId="0" fontId="69" fillId="0" borderId="24" xfId="138" applyNumberFormat="1" applyFont="1" applyFill="1" applyBorder="1" applyAlignment="1" applyProtection="1">
      <alignment vertical="center" wrapText="1"/>
    </xf>
    <xf numFmtId="182" fontId="69" fillId="0" borderId="19" xfId="138" applyNumberFormat="1" applyFont="1" applyFill="1" applyBorder="1" applyAlignment="1" applyProtection="1">
      <alignment horizontal="right" vertical="center"/>
    </xf>
    <xf numFmtId="182" fontId="69" fillId="0" borderId="20" xfId="138" applyNumberFormat="1" applyFont="1" applyFill="1" applyBorder="1" applyAlignment="1" applyProtection="1">
      <alignment horizontal="right" vertical="center"/>
    </xf>
    <xf numFmtId="180" fontId="69" fillId="0" borderId="20" xfId="138" applyNumberFormat="1" applyFont="1" applyFill="1" applyBorder="1" applyAlignment="1" applyProtection="1">
      <alignment horizontal="center" vertical="center"/>
    </xf>
    <xf numFmtId="180" fontId="69" fillId="0" borderId="40" xfId="138" applyNumberFormat="1" applyFont="1" applyFill="1" applyBorder="1" applyAlignment="1" applyProtection="1">
      <alignment horizontal="right" vertical="center"/>
    </xf>
    <xf numFmtId="0" fontId="69" fillId="0" borderId="38" xfId="138" applyNumberFormat="1" applyFont="1" applyFill="1" applyBorder="1" applyAlignment="1" applyProtection="1">
      <alignment horizontal="center" vertical="center"/>
    </xf>
    <xf numFmtId="0" fontId="69" fillId="0" borderId="41" xfId="138" applyNumberFormat="1" applyFont="1" applyFill="1" applyBorder="1" applyAlignment="1" applyProtection="1">
      <alignment horizontal="center" vertical="center"/>
    </xf>
    <xf numFmtId="0" fontId="69" fillId="0" borderId="29" xfId="138" applyNumberFormat="1" applyFont="1" applyFill="1" applyBorder="1" applyAlignment="1" applyProtection="1">
      <alignment horizontal="left" vertical="center"/>
    </xf>
    <xf numFmtId="0" fontId="69" fillId="0" borderId="31" xfId="138" applyNumberFormat="1" applyFont="1" applyFill="1" applyBorder="1" applyAlignment="1" applyProtection="1">
      <alignment vertical="center"/>
    </xf>
    <xf numFmtId="0" fontId="69" fillId="0" borderId="35" xfId="138" applyNumberFormat="1" applyFont="1" applyFill="1" applyBorder="1" applyAlignment="1" applyProtection="1">
      <alignment vertical="center"/>
    </xf>
    <xf numFmtId="180" fontId="69" fillId="0" borderId="37" xfId="138" applyNumberFormat="1" applyFont="1" applyFill="1" applyBorder="1" applyAlignment="1" applyProtection="1">
      <alignment horizontal="right" vertical="center"/>
    </xf>
    <xf numFmtId="0" fontId="69" fillId="0" borderId="23" xfId="138" applyNumberFormat="1" applyFont="1" applyFill="1" applyBorder="1" applyAlignment="1" applyProtection="1">
      <alignment horizontal="left" vertical="center"/>
    </xf>
    <xf numFmtId="0" fontId="38" fillId="0" borderId="10" xfId="136" applyNumberFormat="1" applyFont="1" applyFill="1" applyBorder="1" applyAlignment="1" applyProtection="1">
      <alignment horizontal="right" vertical="center"/>
    </xf>
    <xf numFmtId="0" fontId="29" fillId="0" borderId="11" xfId="136" applyFont="1" applyBorder="1"/>
    <xf numFmtId="3" fontId="40" fillId="0" borderId="14" xfId="136" applyNumberFormat="1" applyFont="1" applyFill="1" applyBorder="1" applyAlignment="1" applyProtection="1">
      <alignment horizontal="right" vertical="center"/>
    </xf>
    <xf numFmtId="3" fontId="24" fillId="0" borderId="14" xfId="136" applyNumberFormat="1" applyFont="1" applyFill="1" applyBorder="1" applyAlignment="1" applyProtection="1">
      <alignment horizontal="right" vertical="center"/>
    </xf>
    <xf numFmtId="0" fontId="29" fillId="0" borderId="14" xfId="136" applyFont="1" applyBorder="1"/>
    <xf numFmtId="0" fontId="33" fillId="0" borderId="11" xfId="136" applyFont="1" applyBorder="1"/>
    <xf numFmtId="0" fontId="33" fillId="0" borderId="14" xfId="136" applyFont="1" applyBorder="1"/>
    <xf numFmtId="3" fontId="92" fillId="0" borderId="14" xfId="136" applyNumberFormat="1" applyFont="1" applyFill="1" applyBorder="1" applyAlignment="1" applyProtection="1">
      <alignment horizontal="right" vertical="center"/>
    </xf>
    <xf numFmtId="3" fontId="40" fillId="0" borderId="27" xfId="136" applyNumberFormat="1" applyFont="1" applyFill="1" applyBorder="1" applyAlignment="1" applyProtection="1">
      <alignment horizontal="right" vertical="center"/>
    </xf>
    <xf numFmtId="9" fontId="33" fillId="0" borderId="11" xfId="136" applyNumberFormat="1" applyFont="1" applyBorder="1" applyAlignment="1">
      <alignment vertical="center" wrapText="1"/>
    </xf>
    <xf numFmtId="3" fontId="29" fillId="0" borderId="0" xfId="136" applyNumberFormat="1" applyFont="1"/>
    <xf numFmtId="3" fontId="64" fillId="0" borderId="11" xfId="108" applyNumberFormat="1" applyFont="1" applyFill="1" applyBorder="1" applyAlignment="1" applyProtection="1">
      <alignment horizontal="right" vertical="center"/>
    </xf>
    <xf numFmtId="177" fontId="32" fillId="0" borderId="11" xfId="21" applyNumberFormat="1" applyFont="1" applyFill="1" applyBorder="1">
      <alignment vertical="center"/>
    </xf>
    <xf numFmtId="0" fontId="24" fillId="0" borderId="11" xfId="112" applyFont="1" applyFill="1" applyBorder="1" applyAlignment="1">
      <alignment horizontal="left" vertical="center"/>
    </xf>
    <xf numFmtId="0" fontId="32" fillId="0" borderId="11" xfId="0" applyFont="1" applyBorder="1" applyAlignment="1">
      <alignment horizontal="center" vertical="center"/>
    </xf>
    <xf numFmtId="0" fontId="4" fillId="0" borderId="11" xfId="0" applyFont="1" applyBorder="1">
      <alignment vertical="center"/>
    </xf>
    <xf numFmtId="179" fontId="32" fillId="0" borderId="11" xfId="64" applyNumberFormat="1" applyFont="1" applyBorder="1">
      <alignment vertical="center"/>
    </xf>
    <xf numFmtId="177" fontId="32" fillId="0" borderId="11" xfId="21" applyNumberFormat="1" applyFont="1" applyBorder="1">
      <alignment vertical="center"/>
    </xf>
    <xf numFmtId="0" fontId="4" fillId="0" borderId="11" xfId="0" applyFont="1" applyFill="1" applyBorder="1">
      <alignment vertical="center"/>
    </xf>
    <xf numFmtId="179" fontId="32" fillId="0" borderId="11" xfId="64" applyNumberFormat="1" applyFont="1" applyFill="1" applyBorder="1">
      <alignment vertical="center"/>
    </xf>
    <xf numFmtId="0" fontId="4" fillId="0" borderId="11" xfId="0" applyFont="1" applyBorder="1" applyAlignment="1">
      <alignment horizontal="center" vertical="center"/>
    </xf>
    <xf numFmtId="179" fontId="32" fillId="0" borderId="11" xfId="0" applyNumberFormat="1" applyFont="1" applyBorder="1">
      <alignment vertical="center"/>
    </xf>
    <xf numFmtId="0" fontId="39" fillId="0" borderId="0" xfId="136" applyFont="1" applyAlignment="1">
      <alignment horizontal="right"/>
    </xf>
    <xf numFmtId="3" fontId="24" fillId="26" borderId="14" xfId="0" applyNumberFormat="1" applyFont="1" applyFill="1" applyBorder="1" applyAlignment="1" applyProtection="1">
      <alignment horizontal="right" vertical="center"/>
    </xf>
    <xf numFmtId="3" fontId="24" fillId="48" borderId="14" xfId="0" applyNumberFormat="1" applyFont="1" applyFill="1" applyBorder="1" applyAlignment="1" applyProtection="1">
      <alignment horizontal="right" vertical="center"/>
    </xf>
    <xf numFmtId="0" fontId="0" fillId="0" borderId="11" xfId="0" applyBorder="1">
      <alignment vertical="center"/>
    </xf>
    <xf numFmtId="0" fontId="95" fillId="0" borderId="11" xfId="0" applyFont="1" applyBorder="1" applyAlignment="1">
      <alignment vertical="center" wrapText="1"/>
    </xf>
    <xf numFmtId="0" fontId="95" fillId="0" borderId="11" xfId="0" applyFont="1" applyBorder="1">
      <alignment vertical="center"/>
    </xf>
    <xf numFmtId="0" fontId="64" fillId="0" borderId="11" xfId="0" applyFont="1" applyFill="1" applyBorder="1" applyAlignment="1">
      <alignment vertical="center" wrapText="1"/>
    </xf>
    <xf numFmtId="0" fontId="84" fillId="0" borderId="11" xfId="0" applyFont="1" applyFill="1" applyBorder="1" applyAlignment="1">
      <alignment vertical="center" wrapText="1"/>
    </xf>
    <xf numFmtId="0" fontId="95" fillId="0" borderId="11" xfId="0" applyFont="1" applyFill="1" applyBorder="1" applyAlignment="1">
      <alignment vertical="center" wrapText="1"/>
    </xf>
    <xf numFmtId="0" fontId="24" fillId="0" borderId="10" xfId="0" applyNumberFormat="1" applyFont="1" applyFill="1" applyBorder="1" applyAlignment="1" applyProtection="1"/>
    <xf numFmtId="0" fontId="76" fillId="0" borderId="11" xfId="0" applyNumberFormat="1" applyFont="1" applyFill="1" applyBorder="1" applyAlignment="1" applyProtection="1">
      <alignment horizontal="center" vertical="center"/>
    </xf>
    <xf numFmtId="0" fontId="34" fillId="46" borderId="11" xfId="0" applyNumberFormat="1" applyFont="1" applyFill="1" applyBorder="1" applyAlignment="1" applyProtection="1">
      <alignment horizontal="left" vertical="center"/>
    </xf>
    <xf numFmtId="180" fontId="34" fillId="46" borderId="11" xfId="0" applyNumberFormat="1" applyFont="1" applyFill="1" applyBorder="1" applyAlignment="1" applyProtection="1">
      <alignment horizontal="right" vertical="center"/>
    </xf>
    <xf numFmtId="0" fontId="29" fillId="0" borderId="0" xfId="0" applyFont="1">
      <alignment vertical="center"/>
    </xf>
    <xf numFmtId="0" fontId="48" fillId="0" borderId="11" xfId="0" applyNumberFormat="1" applyFont="1" applyFill="1" applyBorder="1" applyAlignment="1" applyProtection="1">
      <alignment horizontal="center" vertical="center"/>
    </xf>
    <xf numFmtId="0" fontId="93" fillId="0" borderId="11" xfId="0" applyFont="1" applyFill="1" applyBorder="1" applyAlignment="1">
      <alignment vertical="center" wrapText="1"/>
    </xf>
    <xf numFmtId="179" fontId="4" fillId="0" borderId="11" xfId="64" applyNumberFormat="1" applyFont="1" applyFill="1" applyBorder="1">
      <alignment vertical="center"/>
    </xf>
    <xf numFmtId="179" fontId="4" fillId="0" borderId="11" xfId="64" applyNumberFormat="1" applyFont="1" applyBorder="1">
      <alignment vertical="center"/>
    </xf>
    <xf numFmtId="0" fontId="96" fillId="0" borderId="0" xfId="141" applyFont="1"/>
    <xf numFmtId="0" fontId="101" fillId="46" borderId="0" xfId="141" applyNumberFormat="1" applyFont="1" applyFill="1" applyBorder="1" applyAlignment="1" applyProtection="1">
      <alignment horizontal="center" vertical="center"/>
    </xf>
    <xf numFmtId="0" fontId="101" fillId="0" borderId="0" xfId="141" applyFont="1"/>
    <xf numFmtId="0" fontId="101" fillId="46" borderId="0" xfId="141" applyNumberFormat="1" applyFont="1" applyFill="1" applyBorder="1" applyAlignment="1" applyProtection="1">
      <alignment vertical="center"/>
    </xf>
    <xf numFmtId="0" fontId="104" fillId="46" borderId="0" xfId="141" applyNumberFormat="1" applyFont="1" applyFill="1" applyBorder="1" applyAlignment="1" applyProtection="1">
      <alignment horizontal="center" vertical="center"/>
    </xf>
    <xf numFmtId="0" fontId="104" fillId="46" borderId="0" xfId="141" applyNumberFormat="1" applyFont="1" applyFill="1" applyBorder="1" applyAlignment="1" applyProtection="1">
      <alignment vertical="center"/>
    </xf>
    <xf numFmtId="0" fontId="104" fillId="46" borderId="0" xfId="141" applyNumberFormat="1" applyFont="1" applyFill="1" applyBorder="1" applyAlignment="1" applyProtection="1">
      <alignment horizontal="right" vertical="center"/>
    </xf>
    <xf numFmtId="0" fontId="104" fillId="0" borderId="0" xfId="141" applyFont="1"/>
    <xf numFmtId="0" fontId="105" fillId="0" borderId="0" xfId="141" applyFont="1"/>
    <xf numFmtId="0" fontId="101" fillId="46" borderId="48" xfId="141" applyNumberFormat="1" applyFont="1" applyFill="1" applyBorder="1" applyAlignment="1" applyProtection="1">
      <alignment horizontal="center" vertical="center"/>
    </xf>
    <xf numFmtId="0" fontId="101" fillId="46" borderId="49" xfId="141" applyNumberFormat="1" applyFont="1" applyFill="1" applyBorder="1" applyAlignment="1" applyProtection="1">
      <alignment horizontal="center" vertical="center"/>
    </xf>
    <xf numFmtId="0" fontId="101" fillId="46" borderId="50" xfId="141" applyNumberFormat="1" applyFont="1" applyFill="1" applyBorder="1" applyAlignment="1" applyProtection="1">
      <alignment horizontal="center" vertical="center"/>
    </xf>
    <xf numFmtId="0" fontId="101" fillId="46" borderId="51" xfId="141" applyNumberFormat="1" applyFont="1" applyFill="1" applyBorder="1" applyAlignment="1" applyProtection="1">
      <alignment vertical="center"/>
    </xf>
    <xf numFmtId="0" fontId="104" fillId="46" borderId="53" xfId="141" applyNumberFormat="1" applyFont="1" applyFill="1" applyBorder="1" applyAlignment="1" applyProtection="1">
      <alignment vertical="center"/>
    </xf>
    <xf numFmtId="180" fontId="106" fillId="0" borderId="22" xfId="141" applyNumberFormat="1" applyFont="1" applyFill="1" applyBorder="1" applyAlignment="1" applyProtection="1">
      <alignment vertical="center" wrapText="1"/>
    </xf>
    <xf numFmtId="180" fontId="106" fillId="0" borderId="54" xfId="141" applyNumberFormat="1" applyFont="1" applyFill="1" applyBorder="1" applyAlignment="1" applyProtection="1">
      <alignment vertical="center" wrapText="1"/>
    </xf>
    <xf numFmtId="49" fontId="106" fillId="0" borderId="22" xfId="141" applyNumberFormat="1" applyFont="1" applyFill="1" applyBorder="1" applyAlignment="1" applyProtection="1">
      <alignment horizontal="center" vertical="center" wrapText="1"/>
    </xf>
    <xf numFmtId="49" fontId="106" fillId="0" borderId="54" xfId="141" applyNumberFormat="1" applyFont="1" applyFill="1" applyBorder="1" applyAlignment="1" applyProtection="1">
      <alignment horizontal="center" vertical="center" wrapText="1"/>
    </xf>
    <xf numFmtId="0" fontId="101" fillId="46" borderId="53" xfId="141" applyNumberFormat="1" applyFont="1" applyFill="1" applyBorder="1" applyAlignment="1" applyProtection="1">
      <alignment vertical="center"/>
    </xf>
    <xf numFmtId="0" fontId="101" fillId="46" borderId="47" xfId="141" applyNumberFormat="1" applyFont="1" applyFill="1" applyBorder="1" applyAlignment="1" applyProtection="1">
      <alignment vertical="center"/>
    </xf>
    <xf numFmtId="0" fontId="96" fillId="0" borderId="0" xfId="141"/>
    <xf numFmtId="0" fontId="103" fillId="46" borderId="0" xfId="141" applyNumberFormat="1" applyFont="1" applyFill="1" applyBorder="1" applyAlignment="1" applyProtection="1">
      <alignment vertical="center"/>
    </xf>
    <xf numFmtId="0" fontId="103" fillId="46" borderId="0" xfId="141" applyNumberFormat="1" applyFont="1" applyFill="1" applyBorder="1" applyAlignment="1" applyProtection="1">
      <alignment horizontal="left" vertical="center"/>
    </xf>
    <xf numFmtId="0" fontId="103" fillId="46" borderId="0" xfId="141" applyNumberFormat="1" applyFont="1" applyFill="1" applyBorder="1" applyAlignment="1" applyProtection="1">
      <alignment horizontal="right" vertical="center"/>
    </xf>
    <xf numFmtId="0" fontId="103" fillId="46" borderId="0" xfId="141" applyNumberFormat="1" applyFont="1" applyFill="1" applyBorder="1" applyAlignment="1" applyProtection="1">
      <alignment horizontal="center" vertical="center"/>
    </xf>
    <xf numFmtId="0" fontId="103" fillId="46" borderId="55" xfId="141" applyNumberFormat="1" applyFont="1" applyFill="1" applyBorder="1" applyAlignment="1" applyProtection="1">
      <alignment horizontal="center" vertical="center"/>
    </xf>
    <xf numFmtId="0" fontId="103" fillId="46" borderId="56" xfId="141" applyNumberFormat="1" applyFont="1" applyFill="1" applyBorder="1" applyAlignment="1" applyProtection="1">
      <alignment horizontal="center" vertical="center"/>
    </xf>
    <xf numFmtId="0" fontId="103" fillId="46" borderId="57" xfId="141" applyNumberFormat="1" applyFont="1" applyFill="1" applyBorder="1" applyAlignment="1" applyProtection="1">
      <alignment horizontal="center" vertical="center"/>
    </xf>
    <xf numFmtId="0" fontId="103" fillId="46" borderId="58" xfId="141" applyNumberFormat="1" applyFont="1" applyFill="1" applyBorder="1" applyAlignment="1" applyProtection="1">
      <alignment vertical="center"/>
    </xf>
    <xf numFmtId="180" fontId="103" fillId="0" borderId="45" xfId="141" applyNumberFormat="1" applyFont="1" applyFill="1" applyBorder="1" applyAlignment="1" applyProtection="1">
      <alignment vertical="center"/>
    </xf>
    <xf numFmtId="0" fontId="103" fillId="46" borderId="44" xfId="141" applyNumberFormat="1" applyFont="1" applyFill="1" applyBorder="1" applyAlignment="1" applyProtection="1">
      <alignment vertical="center"/>
    </xf>
    <xf numFmtId="0" fontId="103" fillId="46" borderId="59" xfId="141" applyNumberFormat="1" applyFont="1" applyFill="1" applyBorder="1" applyAlignment="1" applyProtection="1">
      <alignment vertical="center"/>
    </xf>
    <xf numFmtId="180" fontId="103" fillId="0" borderId="54" xfId="141" applyNumberFormat="1" applyFont="1" applyFill="1" applyBorder="1" applyAlignment="1" applyProtection="1">
      <alignment vertical="center"/>
    </xf>
    <xf numFmtId="0" fontId="103" fillId="46" borderId="21" xfId="141" applyNumberFormat="1" applyFont="1" applyFill="1" applyBorder="1" applyAlignment="1" applyProtection="1">
      <alignment horizontal="center" vertical="center"/>
    </xf>
    <xf numFmtId="186" fontId="103" fillId="46" borderId="54" xfId="141" applyNumberFormat="1" applyFont="1" applyFill="1" applyBorder="1" applyAlignment="1" applyProtection="1">
      <alignment horizontal="center" vertical="center"/>
    </xf>
    <xf numFmtId="0" fontId="103" fillId="46" borderId="21" xfId="141" applyNumberFormat="1" applyFont="1" applyFill="1" applyBorder="1" applyAlignment="1" applyProtection="1">
      <alignment vertical="center"/>
    </xf>
    <xf numFmtId="0" fontId="103" fillId="46" borderId="59" xfId="141" applyNumberFormat="1" applyFont="1" applyFill="1" applyBorder="1" applyAlignment="1" applyProtection="1">
      <alignment horizontal="center" vertical="center"/>
    </xf>
    <xf numFmtId="0" fontId="103" fillId="46" borderId="60" xfId="141" applyNumberFormat="1" applyFont="1" applyFill="1" applyBorder="1" applyAlignment="1" applyProtection="1">
      <alignment vertical="center"/>
    </xf>
    <xf numFmtId="0" fontId="97" fillId="0" borderId="0" xfId="141" applyFont="1" applyFill="1" applyBorder="1"/>
    <xf numFmtId="0" fontId="110" fillId="49" borderId="0" xfId="141" applyNumberFormat="1" applyFont="1" applyFill="1" applyBorder="1" applyAlignment="1" applyProtection="1">
      <alignment horizontal="center" vertical="center"/>
    </xf>
    <xf numFmtId="0" fontId="110" fillId="49" borderId="0" xfId="141" applyNumberFormat="1" applyFont="1" applyFill="1" applyBorder="1" applyAlignment="1" applyProtection="1">
      <alignment vertical="center"/>
    </xf>
    <xf numFmtId="0" fontId="103" fillId="49" borderId="0" xfId="141" applyNumberFormat="1" applyFont="1" applyFill="1" applyBorder="1" applyAlignment="1" applyProtection="1">
      <alignment horizontal="right" vertical="center"/>
    </xf>
    <xf numFmtId="0" fontId="103" fillId="49" borderId="0" xfId="141" applyNumberFormat="1" applyFont="1" applyFill="1" applyBorder="1" applyAlignment="1" applyProtection="1">
      <alignment vertical="center"/>
    </xf>
    <xf numFmtId="0" fontId="103" fillId="49" borderId="63" xfId="141" applyNumberFormat="1" applyFont="1" applyFill="1" applyBorder="1" applyAlignment="1" applyProtection="1">
      <alignment horizontal="center" vertical="center"/>
    </xf>
    <xf numFmtId="0" fontId="103" fillId="49" borderId="64" xfId="141" applyNumberFormat="1" applyFont="1" applyFill="1" applyBorder="1" applyAlignment="1" applyProtection="1">
      <alignment horizontal="center" vertical="center"/>
    </xf>
    <xf numFmtId="0" fontId="103" fillId="49" borderId="65" xfId="141" applyNumberFormat="1" applyFont="1" applyFill="1" applyBorder="1" applyAlignment="1" applyProtection="1">
      <alignment horizontal="center" vertical="center"/>
    </xf>
    <xf numFmtId="0" fontId="103" fillId="49" borderId="66" xfId="141" applyNumberFormat="1" applyFont="1" applyFill="1" applyBorder="1" applyAlignment="1" applyProtection="1">
      <alignment vertical="center"/>
    </xf>
    <xf numFmtId="180" fontId="103" fillId="0" borderId="58" xfId="141" applyNumberFormat="1" applyFont="1" applyFill="1" applyBorder="1" applyAlignment="1" applyProtection="1">
      <alignment horizontal="right" vertical="center"/>
    </xf>
    <xf numFmtId="0" fontId="103" fillId="49" borderId="67" xfId="141" applyNumberFormat="1" applyFont="1" applyFill="1" applyBorder="1" applyAlignment="1" applyProtection="1">
      <alignment horizontal="left" vertical="center"/>
    </xf>
    <xf numFmtId="180" fontId="103" fillId="0" borderId="59" xfId="141" applyNumberFormat="1" applyFont="1" applyFill="1" applyBorder="1" applyAlignment="1" applyProtection="1">
      <alignment horizontal="right" vertical="center"/>
    </xf>
    <xf numFmtId="0" fontId="103" fillId="49" borderId="67" xfId="141" applyNumberFormat="1" applyFont="1" applyFill="1" applyBorder="1" applyAlignment="1" applyProtection="1">
      <alignment vertical="center"/>
    </xf>
    <xf numFmtId="180" fontId="103" fillId="0" borderId="53" xfId="141" applyNumberFormat="1" applyFont="1" applyFill="1" applyBorder="1" applyAlignment="1" applyProtection="1">
      <alignment horizontal="right" vertical="center"/>
    </xf>
    <xf numFmtId="0" fontId="103" fillId="0" borderId="67" xfId="141" applyNumberFormat="1" applyFont="1" applyFill="1" applyBorder="1" applyAlignment="1" applyProtection="1">
      <alignment vertical="center"/>
    </xf>
    <xf numFmtId="0" fontId="103" fillId="49" borderId="67" xfId="141" applyNumberFormat="1" applyFont="1" applyFill="1" applyBorder="1" applyAlignment="1" applyProtection="1">
      <alignment horizontal="center" vertical="center"/>
    </xf>
    <xf numFmtId="0" fontId="103" fillId="0" borderId="59" xfId="141" applyNumberFormat="1" applyFont="1" applyFill="1" applyBorder="1" applyAlignment="1" applyProtection="1">
      <alignment horizontal="center" vertical="center"/>
    </xf>
    <xf numFmtId="0" fontId="103" fillId="49" borderId="68" xfId="141" applyNumberFormat="1" applyFont="1" applyFill="1" applyBorder="1" applyAlignment="1" applyProtection="1">
      <alignment vertical="center"/>
    </xf>
    <xf numFmtId="180" fontId="103" fillId="0" borderId="69" xfId="141" applyNumberFormat="1" applyFont="1" applyFill="1" applyBorder="1" applyAlignment="1" applyProtection="1">
      <alignment horizontal="right" vertical="center"/>
    </xf>
    <xf numFmtId="0" fontId="103" fillId="0" borderId="68" xfId="141" applyNumberFormat="1" applyFont="1" applyFill="1" applyBorder="1" applyAlignment="1" applyProtection="1">
      <alignment vertical="center"/>
    </xf>
    <xf numFmtId="0" fontId="103" fillId="49" borderId="70" xfId="141" applyNumberFormat="1" applyFont="1" applyFill="1" applyBorder="1" applyAlignment="1" applyProtection="1">
      <alignment horizontal="center" vertical="center"/>
    </xf>
    <xf numFmtId="0" fontId="103" fillId="0" borderId="70" xfId="141" applyNumberFormat="1" applyFont="1" applyFill="1" applyBorder="1" applyAlignment="1" applyProtection="1">
      <alignment horizontal="center" vertical="center"/>
    </xf>
    <xf numFmtId="0" fontId="103" fillId="49" borderId="0" xfId="141" applyNumberFormat="1" applyFont="1" applyFill="1" applyBorder="1" applyAlignment="1" applyProtection="1">
      <alignment horizontal="center" vertical="center" wrapText="1"/>
    </xf>
    <xf numFmtId="0" fontId="103" fillId="49" borderId="0" xfId="141" applyNumberFormat="1" applyFont="1" applyFill="1" applyBorder="1" applyAlignment="1" applyProtection="1">
      <alignment vertical="center" wrapText="1"/>
    </xf>
    <xf numFmtId="182" fontId="103" fillId="0" borderId="80" xfId="141" applyNumberFormat="1" applyFont="1" applyFill="1" applyBorder="1" applyAlignment="1" applyProtection="1">
      <alignment horizontal="right" vertical="center"/>
    </xf>
    <xf numFmtId="176" fontId="103" fillId="0" borderId="80" xfId="141" applyNumberFormat="1" applyFont="1" applyFill="1" applyBorder="1" applyAlignment="1" applyProtection="1">
      <alignment horizontal="right" vertical="center"/>
    </xf>
    <xf numFmtId="176" fontId="103" fillId="0" borderId="80" xfId="141" applyNumberFormat="1" applyFont="1" applyFill="1" applyBorder="1" applyAlignment="1" applyProtection="1">
      <alignment horizontal="center" vertical="center"/>
    </xf>
    <xf numFmtId="182" fontId="103" fillId="0" borderId="83" xfId="141" applyNumberFormat="1" applyFont="1" applyFill="1" applyBorder="1" applyAlignment="1" applyProtection="1">
      <alignment horizontal="right" vertical="center"/>
    </xf>
    <xf numFmtId="176" fontId="103" fillId="0" borderId="83" xfId="141" applyNumberFormat="1" applyFont="1" applyFill="1" applyBorder="1" applyAlignment="1" applyProtection="1">
      <alignment horizontal="center" vertical="center"/>
    </xf>
    <xf numFmtId="0" fontId="97" fillId="49" borderId="0" xfId="141" applyNumberFormat="1" applyFont="1" applyFill="1" applyBorder="1" applyAlignment="1" applyProtection="1"/>
    <xf numFmtId="180" fontId="106" fillId="0" borderId="19" xfId="141" applyNumberFormat="1" applyFont="1" applyFill="1" applyBorder="1" applyAlignment="1" applyProtection="1">
      <alignment vertical="center" wrapText="1"/>
    </xf>
    <xf numFmtId="180" fontId="106" fillId="0" borderId="52" xfId="141" applyNumberFormat="1" applyFont="1" applyFill="1" applyBorder="1" applyAlignment="1" applyProtection="1">
      <alignment vertical="center" wrapText="1"/>
    </xf>
    <xf numFmtId="180" fontId="106" fillId="0" borderId="20" xfId="141" applyNumberFormat="1" applyFont="1" applyFill="1" applyBorder="1" applyAlignment="1" applyProtection="1">
      <alignment vertical="center" wrapText="1"/>
    </xf>
    <xf numFmtId="180" fontId="106" fillId="0" borderId="21" xfId="141" applyNumberFormat="1" applyFont="1" applyFill="1" applyBorder="1" applyAlignment="1" applyProtection="1">
      <alignment vertical="center" wrapText="1"/>
    </xf>
    <xf numFmtId="180" fontId="106" fillId="0" borderId="48" xfId="141" applyNumberFormat="1" applyFont="1" applyFill="1" applyBorder="1" applyAlignment="1" applyProtection="1">
      <alignment vertical="center" wrapText="1"/>
    </xf>
    <xf numFmtId="180" fontId="106" fillId="0" borderId="49" xfId="141" applyNumberFormat="1" applyFont="1" applyFill="1" applyBorder="1" applyAlignment="1" applyProtection="1">
      <alignment vertical="center" wrapText="1"/>
    </xf>
    <xf numFmtId="180" fontId="106" fillId="0" borderId="50" xfId="141" applyNumberFormat="1" applyFont="1" applyFill="1" applyBorder="1" applyAlignment="1" applyProtection="1">
      <alignment vertical="center" wrapText="1"/>
    </xf>
    <xf numFmtId="0" fontId="103" fillId="0" borderId="21" xfId="141" applyNumberFormat="1" applyFont="1" applyFill="1" applyBorder="1" applyAlignment="1" applyProtection="1">
      <alignment vertical="center"/>
    </xf>
    <xf numFmtId="186" fontId="103" fillId="0" borderId="54" xfId="141" applyNumberFormat="1" applyFont="1" applyFill="1" applyBorder="1" applyAlignment="1" applyProtection="1">
      <alignment horizontal="center" vertical="center"/>
    </xf>
    <xf numFmtId="0" fontId="103" fillId="0" borderId="61" xfId="141" applyNumberFormat="1" applyFont="1" applyFill="1" applyBorder="1" applyAlignment="1" applyProtection="1">
      <alignment vertical="center"/>
    </xf>
    <xf numFmtId="180" fontId="103" fillId="0" borderId="62" xfId="141" applyNumberFormat="1" applyFont="1" applyFill="1" applyBorder="1" applyAlignment="1" applyProtection="1">
      <alignment vertical="center"/>
    </xf>
    <xf numFmtId="180" fontId="103" fillId="0" borderId="56" xfId="141" applyNumberFormat="1" applyFont="1" applyFill="1" applyBorder="1" applyAlignment="1" applyProtection="1">
      <alignment vertical="center"/>
    </xf>
    <xf numFmtId="0" fontId="103" fillId="0" borderId="57" xfId="141" applyNumberFormat="1" applyFont="1" applyFill="1" applyBorder="1" applyAlignment="1" applyProtection="1">
      <alignment horizontal="center" vertical="center"/>
    </xf>
    <xf numFmtId="0" fontId="103" fillId="0" borderId="66" xfId="141" applyNumberFormat="1" applyFont="1" applyFill="1" applyBorder="1" applyAlignment="1" applyProtection="1">
      <alignment vertical="center"/>
    </xf>
    <xf numFmtId="180" fontId="101" fillId="0" borderId="43" xfId="141" applyNumberFormat="1" applyFont="1" applyFill="1" applyBorder="1" applyAlignment="1" applyProtection="1">
      <alignment horizontal="right" vertical="center"/>
    </xf>
    <xf numFmtId="180" fontId="103" fillId="0" borderId="67" xfId="141" applyNumberFormat="1" applyFont="1" applyFill="1" applyBorder="1" applyAlignment="1" applyProtection="1">
      <alignment horizontal="right" vertical="center"/>
    </xf>
    <xf numFmtId="180" fontId="103" fillId="0" borderId="47" xfId="141" applyNumberFormat="1" applyFont="1" applyFill="1" applyBorder="1" applyAlignment="1" applyProtection="1">
      <alignment horizontal="right" vertical="center"/>
    </xf>
    <xf numFmtId="180" fontId="103" fillId="0" borderId="71" xfId="141" applyNumberFormat="1" applyFont="1" applyFill="1" applyBorder="1" applyAlignment="1" applyProtection="1">
      <alignment horizontal="right" vertical="center"/>
    </xf>
    <xf numFmtId="180" fontId="103" fillId="0" borderId="72" xfId="141" applyNumberFormat="1" applyFont="1" applyFill="1" applyBorder="1" applyAlignment="1" applyProtection="1">
      <alignment horizontal="right" vertical="center"/>
    </xf>
    <xf numFmtId="0" fontId="103" fillId="0" borderId="73" xfId="141" applyNumberFormat="1" applyFont="1" applyFill="1" applyBorder="1" applyAlignment="1" applyProtection="1">
      <alignment horizontal="center" vertical="center" wrapText="1"/>
    </xf>
    <xf numFmtId="0" fontId="103" fillId="0" borderId="74" xfId="141" applyNumberFormat="1" applyFont="1" applyFill="1" applyBorder="1" applyAlignment="1" applyProtection="1">
      <alignment horizontal="center" vertical="center" wrapText="1"/>
    </xf>
    <xf numFmtId="0" fontId="103" fillId="0" borderId="75" xfId="141" applyNumberFormat="1" applyFont="1" applyFill="1" applyBorder="1" applyAlignment="1" applyProtection="1">
      <alignment horizontal="center" vertical="center"/>
    </xf>
    <xf numFmtId="0" fontId="103" fillId="0" borderId="76" xfId="141" applyNumberFormat="1" applyFont="1" applyFill="1" applyBorder="1" applyAlignment="1" applyProtection="1">
      <alignment horizontal="center" vertical="center"/>
    </xf>
    <xf numFmtId="0" fontId="103" fillId="0" borderId="74" xfId="141" applyNumberFormat="1" applyFont="1" applyFill="1" applyBorder="1" applyAlignment="1" applyProtection="1">
      <alignment horizontal="center" vertical="center"/>
    </xf>
    <xf numFmtId="0" fontId="103" fillId="0" borderId="77" xfId="141" applyNumberFormat="1" applyFont="1" applyFill="1" applyBorder="1" applyAlignment="1" applyProtection="1">
      <alignment horizontal="left" vertical="center" wrapText="1"/>
    </xf>
    <xf numFmtId="0" fontId="103" fillId="0" borderId="13" xfId="141" applyNumberFormat="1" applyFont="1" applyFill="1" applyBorder="1" applyAlignment="1" applyProtection="1">
      <alignment horizontal="center" vertical="center"/>
    </xf>
    <xf numFmtId="0" fontId="103" fillId="0" borderId="78" xfId="141" applyNumberFormat="1" applyFont="1" applyFill="1" applyBorder="1" applyAlignment="1" applyProtection="1">
      <alignment horizontal="center" vertical="center" wrapText="1"/>
    </xf>
    <xf numFmtId="0" fontId="103" fillId="0" borderId="25" xfId="141" applyNumberFormat="1" applyFont="1" applyFill="1" applyBorder="1" applyAlignment="1" applyProtection="1">
      <alignment horizontal="left" vertical="center" wrapText="1"/>
    </xf>
    <xf numFmtId="0" fontId="103" fillId="0" borderId="13" xfId="141" applyNumberFormat="1" applyFont="1" applyFill="1" applyBorder="1" applyAlignment="1" applyProtection="1">
      <alignment horizontal="center" vertical="center" wrapText="1"/>
    </xf>
    <xf numFmtId="0" fontId="103" fillId="0" borderId="79" xfId="141" applyNumberFormat="1" applyFont="1" applyFill="1" applyBorder="1" applyAlignment="1" applyProtection="1">
      <alignment horizontal="left" vertical="center" wrapText="1"/>
    </xf>
    <xf numFmtId="0" fontId="103" fillId="0" borderId="11" xfId="141" applyNumberFormat="1" applyFont="1" applyFill="1" applyBorder="1" applyAlignment="1" applyProtection="1">
      <alignment horizontal="center" vertical="center"/>
    </xf>
    <xf numFmtId="0" fontId="103" fillId="0" borderId="15" xfId="141" applyNumberFormat="1" applyFont="1" applyFill="1" applyBorder="1" applyAlignment="1" applyProtection="1">
      <alignment horizontal="left" vertical="center" wrapText="1"/>
    </xf>
    <xf numFmtId="0" fontId="103" fillId="0" borderId="11" xfId="141" applyNumberFormat="1" applyFont="1" applyFill="1" applyBorder="1" applyAlignment="1" applyProtection="1">
      <alignment horizontal="center" vertical="center" wrapText="1"/>
    </xf>
    <xf numFmtId="0" fontId="103" fillId="0" borderId="15" xfId="141" applyNumberFormat="1" applyFont="1" applyFill="1" applyBorder="1" applyAlignment="1" applyProtection="1">
      <alignment vertical="center"/>
    </xf>
    <xf numFmtId="0" fontId="103" fillId="0" borderId="15" xfId="141" applyNumberFormat="1" applyFont="1" applyFill="1" applyBorder="1" applyAlignment="1" applyProtection="1">
      <alignment horizontal="left" vertical="center"/>
    </xf>
    <xf numFmtId="0" fontId="103" fillId="0" borderId="15" xfId="141" applyNumberFormat="1" applyFont="1" applyFill="1" applyBorder="1" applyAlignment="1" applyProtection="1">
      <alignment horizontal="center" vertical="center"/>
    </xf>
    <xf numFmtId="0" fontId="103" fillId="0" borderId="81" xfId="141" applyNumberFormat="1" applyFont="1" applyFill="1" applyBorder="1" applyAlignment="1" applyProtection="1">
      <alignment horizontal="left" vertical="center" wrapText="1"/>
    </xf>
    <xf numFmtId="0" fontId="103" fillId="0" borderId="82" xfId="141" applyNumberFormat="1" applyFont="1" applyFill="1" applyBorder="1" applyAlignment="1" applyProtection="1">
      <alignment horizontal="center" vertical="center"/>
    </xf>
    <xf numFmtId="0" fontId="103" fillId="0" borderId="84" xfId="141" applyNumberFormat="1" applyFont="1" applyFill="1" applyBorder="1" applyAlignment="1" applyProtection="1">
      <alignment horizontal="center" vertical="center"/>
    </xf>
    <xf numFmtId="0" fontId="79" fillId="0" borderId="0" xfId="0" applyFont="1" applyFill="1" applyBorder="1" applyAlignment="1">
      <alignment horizontal="center" vertical="center"/>
    </xf>
    <xf numFmtId="176" fontId="79" fillId="0" borderId="0" xfId="0" applyNumberFormat="1" applyFont="1" applyFill="1" applyBorder="1" applyAlignment="1">
      <alignment horizontal="center" vertical="center"/>
    </xf>
    <xf numFmtId="0" fontId="80" fillId="0" borderId="0" xfId="0" applyFont="1" applyFill="1" applyBorder="1" applyAlignment="1">
      <alignment horizontal="center" vertical="center"/>
    </xf>
    <xf numFmtId="176" fontId="80" fillId="0" borderId="0" xfId="0" applyNumberFormat="1" applyFont="1" applyFill="1" applyBorder="1" applyAlignment="1">
      <alignment horizontal="center" vertical="center"/>
    </xf>
    <xf numFmtId="0" fontId="59" fillId="0" borderId="0" xfId="136" applyNumberFormat="1" applyFont="1" applyFill="1" applyAlignment="1" applyProtection="1">
      <alignment horizontal="center" vertical="center"/>
    </xf>
    <xf numFmtId="0" fontId="32" fillId="0" borderId="18" xfId="136" applyNumberFormat="1" applyFont="1" applyFill="1" applyBorder="1" applyAlignment="1" applyProtection="1">
      <alignment horizontal="center" vertical="center"/>
    </xf>
    <xf numFmtId="0" fontId="32" fillId="0" borderId="42" xfId="136" applyNumberFormat="1" applyFont="1" applyFill="1" applyBorder="1" applyAlignment="1" applyProtection="1">
      <alignment horizontal="center" vertical="center"/>
    </xf>
    <xf numFmtId="0" fontId="32" fillId="0" borderId="16" xfId="136" applyNumberFormat="1" applyFont="1" applyFill="1" applyBorder="1" applyAlignment="1" applyProtection="1">
      <alignment horizontal="center" vertical="center"/>
    </xf>
    <xf numFmtId="0" fontId="32" fillId="0" borderId="11" xfId="136" applyNumberFormat="1" applyFont="1" applyFill="1" applyBorder="1" applyAlignment="1" applyProtection="1">
      <alignment horizontal="center" vertical="center" wrapText="1"/>
    </xf>
    <xf numFmtId="0" fontId="32" fillId="0" borderId="13" xfId="136" applyNumberFormat="1" applyFont="1" applyFill="1" applyBorder="1" applyAlignment="1" applyProtection="1">
      <alignment horizontal="center" vertical="center"/>
    </xf>
    <xf numFmtId="0" fontId="32" fillId="0" borderId="11" xfId="136" applyNumberFormat="1" applyFont="1" applyFill="1" applyBorder="1" applyAlignment="1" applyProtection="1">
      <alignment horizontal="center" vertical="center"/>
    </xf>
    <xf numFmtId="0" fontId="32" fillId="0" borderId="12" xfId="136" applyNumberFormat="1" applyFont="1" applyFill="1" applyBorder="1" applyAlignment="1" applyProtection="1">
      <alignment horizontal="center" vertical="center"/>
    </xf>
    <xf numFmtId="0" fontId="32" fillId="0" borderId="17" xfId="136" applyNumberFormat="1" applyFont="1" applyFill="1" applyBorder="1" applyAlignment="1" applyProtection="1">
      <alignment horizontal="center" vertical="center"/>
    </xf>
    <xf numFmtId="0" fontId="59" fillId="0" borderId="0" xfId="0" applyFont="1" applyFill="1" applyAlignment="1">
      <alignment horizontal="center" vertical="center"/>
    </xf>
    <xf numFmtId="0" fontId="32" fillId="0" borderId="14" xfId="0" applyFont="1" applyBorder="1" applyAlignment="1">
      <alignment horizontal="center" vertical="center"/>
    </xf>
    <xf numFmtId="0" fontId="32" fillId="0" borderId="15" xfId="0" applyFont="1" applyBorder="1" applyAlignment="1">
      <alignment horizontal="center" vertical="center"/>
    </xf>
    <xf numFmtId="0" fontId="59" fillId="0" borderId="0" xfId="0" applyFont="1" applyAlignment="1">
      <alignment horizontal="center" vertical="center"/>
    </xf>
    <xf numFmtId="0" fontId="57" fillId="0" borderId="0" xfId="0" applyFont="1" applyAlignment="1">
      <alignment horizontal="center" vertical="center"/>
    </xf>
    <xf numFmtId="0" fontId="32" fillId="0" borderId="14" xfId="0" applyFont="1" applyFill="1" applyBorder="1" applyAlignment="1">
      <alignment horizontal="center" vertical="center"/>
    </xf>
    <xf numFmtId="0" fontId="32" fillId="0" borderId="15" xfId="0" applyFont="1" applyFill="1" applyBorder="1" applyAlignment="1">
      <alignment horizontal="center" vertical="center"/>
    </xf>
    <xf numFmtId="0" fontId="57" fillId="0" borderId="0" xfId="0" applyFont="1" applyFill="1" applyAlignment="1">
      <alignment horizontal="center" vertical="center"/>
    </xf>
    <xf numFmtId="0" fontId="4" fillId="0" borderId="32" xfId="0" applyFont="1" applyFill="1" applyBorder="1" applyAlignment="1">
      <alignment horizontal="left" vertical="center" wrapText="1"/>
    </xf>
    <xf numFmtId="0" fontId="0" fillId="0" borderId="32" xfId="0" applyFill="1" applyBorder="1" applyAlignment="1">
      <alignment horizontal="left" vertical="center" wrapText="1"/>
    </xf>
    <xf numFmtId="0" fontId="32" fillId="0" borderId="11" xfId="0" applyFont="1" applyBorder="1" applyAlignment="1">
      <alignment horizontal="center" vertical="center"/>
    </xf>
    <xf numFmtId="185" fontId="88" fillId="0" borderId="14" xfId="140" applyNumberFormat="1" applyFont="1" applyFill="1" applyBorder="1" applyAlignment="1">
      <alignment horizontal="right" vertical="center"/>
    </xf>
    <xf numFmtId="185" fontId="88" fillId="0" borderId="15" xfId="140" applyNumberFormat="1" applyFont="1" applyFill="1" applyBorder="1" applyAlignment="1">
      <alignment horizontal="right" vertical="center"/>
    </xf>
    <xf numFmtId="0" fontId="82" fillId="0" borderId="0" xfId="140" applyFont="1" applyFill="1" applyAlignment="1">
      <alignment horizontal="center" vertical="center"/>
    </xf>
    <xf numFmtId="0" fontId="84" fillId="0" borderId="10" xfId="140" applyFont="1" applyFill="1" applyBorder="1" applyAlignment="1">
      <alignment horizontal="right" vertical="center"/>
    </xf>
    <xf numFmtId="0" fontId="85" fillId="0" borderId="11" xfId="140" applyFont="1" applyFill="1" applyBorder="1" applyAlignment="1">
      <alignment horizontal="center" vertical="center"/>
    </xf>
    <xf numFmtId="0" fontId="85" fillId="0" borderId="11" xfId="140" applyFont="1" applyFill="1" applyBorder="1" applyAlignment="1">
      <alignment horizontal="center" vertical="center" wrapText="1"/>
    </xf>
    <xf numFmtId="0" fontId="85" fillId="0" borderId="14" xfId="140" applyFont="1" applyFill="1" applyBorder="1" applyAlignment="1">
      <alignment horizontal="center" vertical="center" wrapText="1"/>
    </xf>
    <xf numFmtId="0" fontId="85" fillId="0" borderId="27" xfId="140" applyFont="1" applyFill="1" applyBorder="1" applyAlignment="1">
      <alignment horizontal="center" vertical="center" wrapText="1"/>
    </xf>
    <xf numFmtId="0" fontId="85" fillId="0" borderId="15" xfId="140" applyFont="1" applyFill="1" applyBorder="1" applyAlignment="1">
      <alignment horizontal="center" vertical="center" wrapText="1"/>
    </xf>
    <xf numFmtId="0" fontId="71" fillId="0" borderId="10" xfId="0" applyNumberFormat="1" applyFont="1" applyFill="1" applyBorder="1" applyAlignment="1" applyProtection="1">
      <alignment horizontal="right" vertical="center"/>
    </xf>
    <xf numFmtId="0" fontId="99" fillId="0" borderId="10" xfId="0" applyNumberFormat="1" applyFont="1" applyFill="1" applyBorder="1" applyAlignment="1" applyProtection="1">
      <alignment horizontal="right" vertical="center"/>
    </xf>
    <xf numFmtId="0" fontId="76" fillId="0" borderId="11" xfId="0" applyNumberFormat="1" applyFont="1" applyFill="1" applyBorder="1" applyAlignment="1" applyProtection="1">
      <alignment horizontal="center" vertical="center"/>
    </xf>
    <xf numFmtId="0" fontId="100" fillId="0" borderId="11" xfId="0" applyNumberFormat="1" applyFont="1" applyFill="1" applyBorder="1" applyAlignment="1" applyProtection="1">
      <alignment horizontal="center" vertical="center"/>
    </xf>
    <xf numFmtId="0" fontId="98" fillId="0" borderId="0" xfId="0" applyNumberFormat="1" applyFont="1" applyFill="1" applyBorder="1" applyAlignment="1" applyProtection="1">
      <alignment horizontal="center" vertical="center"/>
    </xf>
    <xf numFmtId="0" fontId="48" fillId="0" borderId="11" xfId="0" applyNumberFormat="1" applyFont="1" applyFill="1" applyBorder="1" applyAlignment="1" applyProtection="1">
      <alignment horizontal="center" vertical="center"/>
    </xf>
    <xf numFmtId="0" fontId="98" fillId="0" borderId="0" xfId="0" applyNumberFormat="1" applyFont="1" applyFill="1" applyBorder="1" applyAlignment="1" applyProtection="1">
      <alignment horizontal="right" vertical="center"/>
    </xf>
    <xf numFmtId="0" fontId="98" fillId="0" borderId="0" xfId="0" applyNumberFormat="1" applyFont="1" applyFill="1" applyBorder="1" applyAlignment="1" applyProtection="1">
      <alignment horizontal="left" vertical="center"/>
    </xf>
    <xf numFmtId="0" fontId="24" fillId="0" borderId="0" xfId="0" applyNumberFormat="1" applyFont="1" applyFill="1" applyBorder="1" applyAlignment="1" applyProtection="1">
      <alignment horizontal="left"/>
    </xf>
    <xf numFmtId="0" fontId="71" fillId="0" borderId="10" xfId="0" applyNumberFormat="1" applyFont="1" applyFill="1" applyBorder="1" applyAlignment="1" applyProtection="1">
      <alignment vertical="center"/>
    </xf>
    <xf numFmtId="0" fontId="71" fillId="0" borderId="10" xfId="0" applyNumberFormat="1" applyFont="1" applyFill="1" applyBorder="1" applyAlignment="1" applyProtection="1">
      <alignment horizontal="center" vertical="center"/>
    </xf>
    <xf numFmtId="0" fontId="68" fillId="0" borderId="0" xfId="0" applyFont="1" applyFill="1" applyBorder="1" applyAlignment="1">
      <alignment horizontal="center" vertical="center"/>
    </xf>
    <xf numFmtId="0" fontId="41" fillId="0" borderId="14" xfId="0" applyFont="1" applyFill="1" applyBorder="1" applyAlignment="1">
      <alignment horizontal="center" vertical="center"/>
    </xf>
    <xf numFmtId="0" fontId="41" fillId="0" borderId="15" xfId="0" applyFont="1" applyFill="1" applyBorder="1" applyAlignment="1">
      <alignment horizontal="center" vertical="center"/>
    </xf>
    <xf numFmtId="3" fontId="57" fillId="0" borderId="0" xfId="108" applyNumberFormat="1" applyFont="1" applyFill="1" applyBorder="1" applyAlignment="1" applyProtection="1">
      <alignment horizontal="center" vertical="center"/>
    </xf>
    <xf numFmtId="3" fontId="24" fillId="0" borderId="0" xfId="108" applyNumberFormat="1" applyFont="1" applyFill="1" applyBorder="1" applyAlignment="1" applyProtection="1">
      <alignment horizontal="right" vertical="center"/>
    </xf>
    <xf numFmtId="3" fontId="57" fillId="0" borderId="0" xfId="108" applyNumberFormat="1" applyFont="1" applyFill="1" applyAlignment="1" applyProtection="1">
      <alignment horizontal="center" vertical="center"/>
    </xf>
    <xf numFmtId="3" fontId="24" fillId="0" borderId="0" xfId="108" applyNumberFormat="1" applyFont="1" applyFill="1" applyAlignment="1" applyProtection="1">
      <alignment horizontal="right" vertical="center"/>
    </xf>
    <xf numFmtId="0" fontId="4" fillId="0" borderId="32" xfId="108" applyFont="1" applyFill="1" applyBorder="1" applyAlignment="1">
      <alignment horizontal="left" vertical="center" wrapText="1"/>
    </xf>
    <xf numFmtId="0" fontId="69" fillId="46" borderId="22" xfId="138" applyNumberFormat="1" applyFont="1" applyFill="1" applyBorder="1" applyAlignment="1" applyProtection="1">
      <alignment horizontal="center" vertical="center"/>
    </xf>
    <xf numFmtId="0" fontId="72" fillId="46" borderId="0" xfId="138" applyNumberFormat="1" applyFont="1" applyFill="1" applyBorder="1" applyAlignment="1" applyProtection="1">
      <alignment horizontal="center" vertical="center"/>
    </xf>
    <xf numFmtId="0" fontId="76" fillId="46" borderId="0" xfId="138" applyNumberFormat="1" applyFont="1" applyFill="1" applyBorder="1" applyAlignment="1" applyProtection="1">
      <alignment horizontal="center" vertical="center"/>
    </xf>
    <xf numFmtId="0" fontId="40" fillId="46" borderId="0" xfId="138" applyNumberFormat="1" applyFont="1" applyFill="1" applyBorder="1" applyAlignment="1" applyProtection="1"/>
    <xf numFmtId="0" fontId="69" fillId="46" borderId="29" xfId="138" applyNumberFormat="1" applyFont="1" applyFill="1" applyBorder="1" applyAlignment="1" applyProtection="1">
      <alignment horizontal="center" vertical="center"/>
    </xf>
    <xf numFmtId="0" fontId="69" fillId="46" borderId="30" xfId="138" applyNumberFormat="1" applyFont="1" applyFill="1" applyBorder="1" applyAlignment="1" applyProtection="1">
      <alignment horizontal="center" vertical="center"/>
    </xf>
    <xf numFmtId="0" fontId="69" fillId="46" borderId="22" xfId="138" applyNumberFormat="1" applyFont="1" applyFill="1" applyBorder="1" applyAlignment="1" applyProtection="1">
      <alignment horizontal="center" vertical="center" wrapText="1"/>
    </xf>
    <xf numFmtId="0" fontId="89" fillId="46" borderId="0" xfId="138" applyNumberFormat="1" applyFont="1" applyFill="1" applyBorder="1" applyAlignment="1" applyProtection="1">
      <alignment horizontal="center" vertical="center"/>
    </xf>
    <xf numFmtId="0" fontId="72" fillId="46" borderId="0" xfId="138" applyNumberFormat="1" applyFont="1" applyFill="1" applyBorder="1" applyAlignment="1" applyProtection="1">
      <alignment horizontal="center" vertical="center" wrapText="1"/>
    </xf>
    <xf numFmtId="0" fontId="90" fillId="46" borderId="0" xfId="138" applyNumberFormat="1" applyFont="1" applyFill="1" applyBorder="1" applyAlignment="1" applyProtection="1">
      <alignment horizontal="center" vertical="center"/>
    </xf>
    <xf numFmtId="0" fontId="91" fillId="46" borderId="0" xfId="138" applyNumberFormat="1" applyFont="1" applyFill="1" applyBorder="1" applyAlignment="1" applyProtection="1">
      <alignment horizontal="center" vertical="center"/>
    </xf>
    <xf numFmtId="0" fontId="109" fillId="49" borderId="0" xfId="141" applyNumberFormat="1" applyFont="1" applyFill="1" applyBorder="1" applyAlignment="1" applyProtection="1">
      <alignment horizontal="center" vertical="center"/>
    </xf>
    <xf numFmtId="0" fontId="102" fillId="46" borderId="0" xfId="141" applyNumberFormat="1" applyFont="1" applyFill="1" applyBorder="1" applyAlignment="1" applyProtection="1">
      <alignment horizontal="center" vertical="center"/>
    </xf>
    <xf numFmtId="0" fontId="103" fillId="46" borderId="0" xfId="141" applyNumberFormat="1" applyFont="1" applyFill="1" applyBorder="1" applyAlignment="1" applyProtection="1">
      <alignment horizontal="right" vertical="center"/>
    </xf>
    <xf numFmtId="0" fontId="101" fillId="46" borderId="43" xfId="141" applyNumberFormat="1" applyFont="1" applyFill="1" applyBorder="1" applyAlignment="1" applyProtection="1">
      <alignment horizontal="center" vertical="center"/>
    </xf>
    <xf numFmtId="0" fontId="104" fillId="46" borderId="47" xfId="141" applyNumberFormat="1" applyFont="1" applyFill="1" applyBorder="1" applyAlignment="1" applyProtection="1">
      <alignment horizontal="center" vertical="center"/>
    </xf>
    <xf numFmtId="0" fontId="101" fillId="46" borderId="44" xfId="141" applyNumberFormat="1" applyFont="1" applyFill="1" applyBorder="1" applyAlignment="1" applyProtection="1">
      <alignment horizontal="center" vertical="center"/>
    </xf>
    <xf numFmtId="0" fontId="104" fillId="46" borderId="45" xfId="141" applyNumberFormat="1" applyFont="1" applyFill="1" applyBorder="1" applyAlignment="1" applyProtection="1">
      <alignment horizontal="center" vertical="center"/>
    </xf>
    <xf numFmtId="0" fontId="101" fillId="46" borderId="46" xfId="141" applyNumberFormat="1" applyFont="1" applyFill="1" applyBorder="1" applyAlignment="1" applyProtection="1">
      <alignment horizontal="center" vertical="center" wrapText="1"/>
    </xf>
    <xf numFmtId="0" fontId="104" fillId="46" borderId="46" xfId="141" applyNumberFormat="1" applyFont="1" applyFill="1" applyBorder="1" applyAlignment="1" applyProtection="1">
      <alignment horizontal="center" vertical="center"/>
    </xf>
    <xf numFmtId="0" fontId="109" fillId="46" borderId="0" xfId="141" applyNumberFormat="1" applyFont="1" applyFill="1" applyBorder="1" applyAlignment="1" applyProtection="1">
      <alignment horizontal="center" vertical="center"/>
    </xf>
    <xf numFmtId="0" fontId="109" fillId="49" borderId="0" xfId="141" applyNumberFormat="1" applyFont="1" applyFill="1" applyBorder="1" applyAlignment="1" applyProtection="1">
      <alignment horizontal="center" vertical="center" wrapText="1"/>
    </xf>
  </cellXfs>
  <cellStyles count="142">
    <cellStyle name="_ET_STYLE_NoName_00_" xfId="2"/>
    <cellStyle name="20% - 强调文字颜色 1" xfId="3" builtinId="30" customBuiltin="1"/>
    <cellStyle name="20% - 强调文字颜色 1 2" xfId="78"/>
    <cellStyle name="20% - 强调文字颜色 2" xfId="4" builtinId="34" customBuiltin="1"/>
    <cellStyle name="20% - 强调文字颜色 2 2" xfId="79"/>
    <cellStyle name="20% - 强调文字颜色 3" xfId="5" builtinId="38" customBuiltin="1"/>
    <cellStyle name="20% - 强调文字颜色 3 2" xfId="80"/>
    <cellStyle name="20% - 强调文字颜色 4" xfId="6" builtinId="42" customBuiltin="1"/>
    <cellStyle name="20% - 强调文字颜色 4 2" xfId="81"/>
    <cellStyle name="20% - 强调文字颜色 5" xfId="7" builtinId="46" customBuiltin="1"/>
    <cellStyle name="20% - 强调文字颜色 5 2" xfId="82"/>
    <cellStyle name="20% - 强调文字颜色 6" xfId="8" builtinId="50" customBuiltin="1"/>
    <cellStyle name="20% - 强调文字颜色 6 2" xfId="83"/>
    <cellStyle name="40% - 强调文字颜色 1" xfId="9" builtinId="31" customBuiltin="1"/>
    <cellStyle name="40% - 强调文字颜色 1 2" xfId="84"/>
    <cellStyle name="40% - 强调文字颜色 2" xfId="10" builtinId="35" customBuiltin="1"/>
    <cellStyle name="40% - 强调文字颜色 2 2" xfId="85"/>
    <cellStyle name="40% - 强调文字颜色 3" xfId="11" builtinId="39" customBuiltin="1"/>
    <cellStyle name="40% - 强调文字颜色 3 2" xfId="86"/>
    <cellStyle name="40% - 强调文字颜色 4" xfId="12" builtinId="43" customBuiltin="1"/>
    <cellStyle name="40% - 强调文字颜色 4 2" xfId="87"/>
    <cellStyle name="40% - 强调文字颜色 5" xfId="13" builtinId="47" customBuiltin="1"/>
    <cellStyle name="40% - 强调文字颜色 5 2" xfId="88"/>
    <cellStyle name="40% - 强调文字颜色 6" xfId="14" builtinId="51" customBuiltin="1"/>
    <cellStyle name="40% - 强调文字颜色 6 2" xfId="89"/>
    <cellStyle name="60% - 强调文字颜色 1" xfId="15" builtinId="32" customBuiltin="1"/>
    <cellStyle name="60% - 强调文字颜色 1 2" xfId="90"/>
    <cellStyle name="60% - 强调文字颜色 2" xfId="16" builtinId="36" customBuiltin="1"/>
    <cellStyle name="60% - 强调文字颜色 2 2" xfId="91"/>
    <cellStyle name="60% - 强调文字颜色 3" xfId="17" builtinId="40" customBuiltin="1"/>
    <cellStyle name="60% - 强调文字颜色 3 2" xfId="92"/>
    <cellStyle name="60% - 强调文字颜色 4" xfId="18" builtinId="44" customBuiltin="1"/>
    <cellStyle name="60% - 强调文字颜色 4 2" xfId="93"/>
    <cellStyle name="60% - 强调文字颜色 5" xfId="19" builtinId="48" customBuiltin="1"/>
    <cellStyle name="60% - 强调文字颜色 5 2" xfId="94"/>
    <cellStyle name="60% - 强调文字颜色 6" xfId="20" builtinId="52" customBuiltin="1"/>
    <cellStyle name="60% - 强调文字颜色 6 2" xfId="95"/>
    <cellStyle name="百分比" xfId="21" builtinId="5"/>
    <cellStyle name="百分比 2" xfId="96"/>
    <cellStyle name="百分比 2 2" xfId="97"/>
    <cellStyle name="百分比 3" xfId="98"/>
    <cellStyle name="标题" xfId="22" builtinId="15" customBuiltin="1"/>
    <cellStyle name="标题 1" xfId="23" builtinId="16" customBuiltin="1"/>
    <cellStyle name="标题 1 2" xfId="99"/>
    <cellStyle name="标题 2" xfId="24" builtinId="17" customBuiltin="1"/>
    <cellStyle name="标题 2 2" xfId="100"/>
    <cellStyle name="标题 3" xfId="25" builtinId="18" customBuiltin="1"/>
    <cellStyle name="标题 3 2" xfId="101"/>
    <cellStyle name="标题 4" xfId="26" builtinId="19" customBuiltin="1"/>
    <cellStyle name="标题 4 2" xfId="102"/>
    <cellStyle name="标题 5" xfId="103"/>
    <cellStyle name="差" xfId="27" builtinId="27" customBuiltin="1"/>
    <cellStyle name="差 2" xfId="104"/>
    <cellStyle name="差_Sheet1" xfId="28"/>
    <cellStyle name="差_Sheet1_（大鹏新区）2014年收支决算（草案）" xfId="29"/>
    <cellStyle name="差_Sheet1_（龙华新区）2014年收支决算（草案）" xfId="30"/>
    <cellStyle name="差_Sheet1_国库：2014年新区收支决算（草案）-1" xfId="31"/>
    <cellStyle name="差_StartUp" xfId="32"/>
    <cellStyle name="差_Xl0000078" xfId="33"/>
    <cellStyle name="差_Xl0000079" xfId="34"/>
    <cellStyle name="差_附件1：经济分类科目2" xfId="35"/>
    <cellStyle name="差_附件1：经济分类科目2_（大鹏新区）2014年收支决算（草案）" xfId="36"/>
    <cellStyle name="差_附件1：经济分类科目2_（龙华新区）2014年收支决算（草案）" xfId="37"/>
    <cellStyle name="差_附件1：经济分类科目2_国库：2014年新区收支决算（草案）-1" xfId="38"/>
    <cellStyle name="常规" xfId="0" builtinId="0"/>
    <cellStyle name="常规 10" xfId="105"/>
    <cellStyle name="常规 10 2" xfId="140"/>
    <cellStyle name="常规 11" xfId="136"/>
    <cellStyle name="常规 12" xfId="138"/>
    <cellStyle name="常规 13" xfId="141"/>
    <cellStyle name="常规 2" xfId="39"/>
    <cellStyle name="常规 2 2" xfId="40"/>
    <cellStyle name="常规 2 2 2" xfId="106"/>
    <cellStyle name="常规 2 3" xfId="107"/>
    <cellStyle name="常规 2 4" xfId="108"/>
    <cellStyle name="常规 2_（光明新区）2014年收支决算（草案）" xfId="41"/>
    <cellStyle name="常规 3" xfId="76"/>
    <cellStyle name="常规 3 2" xfId="109"/>
    <cellStyle name="常规 30" xfId="42"/>
    <cellStyle name="常规 4" xfId="110"/>
    <cellStyle name="常规 5" xfId="111"/>
    <cellStyle name="常规 56" xfId="137"/>
    <cellStyle name="常规 6" xfId="112"/>
    <cellStyle name="常规 7" xfId="113"/>
    <cellStyle name="常规 8" xfId="114"/>
    <cellStyle name="常规 9" xfId="115"/>
    <cellStyle name="常规_2010年财政一般预算收支预算（草案）20100315" xfId="43"/>
    <cellStyle name="常规_Sheet1" xfId="44"/>
    <cellStyle name="常规_附件：2011年本级财政预算（草案）" xfId="45"/>
    <cellStyle name="好" xfId="46" builtinId="26" customBuiltin="1"/>
    <cellStyle name="好 2" xfId="116"/>
    <cellStyle name="好_Sheet1" xfId="47"/>
    <cellStyle name="好_Sheet1_（大鹏新区）2014年收支决算（草案）" xfId="48"/>
    <cellStyle name="好_Sheet1_（龙华新区）2014年收支决算（草案）" xfId="49"/>
    <cellStyle name="好_Sheet1_国库：2014年新区收支决算（草案）-1" xfId="50"/>
    <cellStyle name="好_StartUp" xfId="51"/>
    <cellStyle name="好_Xl0000078" xfId="52"/>
    <cellStyle name="好_Xl0000079" xfId="53"/>
    <cellStyle name="好_附件1：经济分类科目2" xfId="54"/>
    <cellStyle name="好_附件1：经济分类科目2_（大鹏新区）2014年收支决算（草案）" xfId="55"/>
    <cellStyle name="好_附件1：经济分类科目2_（龙华新区）2014年收支决算（草案）" xfId="56"/>
    <cellStyle name="好_附件1：经济分类科目2_国库：2014年新区收支决算（草案）-1" xfId="57"/>
    <cellStyle name="汇总" xfId="58" builtinId="25" customBuiltin="1"/>
    <cellStyle name="汇总 2" xfId="117"/>
    <cellStyle name="计算" xfId="59" builtinId="22" customBuiltin="1"/>
    <cellStyle name="计算 2" xfId="118"/>
    <cellStyle name="检查单元格" xfId="60" builtinId="23" customBuiltin="1"/>
    <cellStyle name="检查单元格 2" xfId="119"/>
    <cellStyle name="解释性文本" xfId="61" builtinId="53" customBuiltin="1"/>
    <cellStyle name="解释性文本 2" xfId="120"/>
    <cellStyle name="警告文本" xfId="62" builtinId="11" customBuiltin="1"/>
    <cellStyle name="警告文本 2" xfId="121"/>
    <cellStyle name="链接单元格" xfId="63" builtinId="24" customBuiltin="1"/>
    <cellStyle name="链接单元格 2" xfId="122"/>
    <cellStyle name="千位分隔" xfId="64" builtinId="3"/>
    <cellStyle name="千位分隔 2" xfId="75"/>
    <cellStyle name="千位分隔 2 2" xfId="123"/>
    <cellStyle name="千位分隔 3" xfId="77"/>
    <cellStyle name="千位分隔 4" xfId="124"/>
    <cellStyle name="千位分隔 5" xfId="125"/>
    <cellStyle name="千位分隔 6" xfId="139"/>
    <cellStyle name="强调文字颜色 1" xfId="65" builtinId="29" customBuiltin="1"/>
    <cellStyle name="强调文字颜色 1 2" xfId="126"/>
    <cellStyle name="强调文字颜色 2" xfId="66" builtinId="33" customBuiltin="1"/>
    <cellStyle name="强调文字颜色 2 2" xfId="127"/>
    <cellStyle name="强调文字颜色 3" xfId="67" builtinId="37" customBuiltin="1"/>
    <cellStyle name="强调文字颜色 3 2" xfId="128"/>
    <cellStyle name="强调文字颜色 4" xfId="68" builtinId="41" customBuiltin="1"/>
    <cellStyle name="强调文字颜色 4 2" xfId="129"/>
    <cellStyle name="强调文字颜色 5" xfId="69" builtinId="45" customBuiltin="1"/>
    <cellStyle name="强调文字颜色 5 2" xfId="130"/>
    <cellStyle name="强调文字颜色 6" xfId="70" builtinId="49" customBuiltin="1"/>
    <cellStyle name="强调文字颜色 6 2" xfId="131"/>
    <cellStyle name="适中" xfId="71" builtinId="28" customBuiltin="1"/>
    <cellStyle name="适中 2" xfId="132"/>
    <cellStyle name="输出" xfId="72" builtinId="21" customBuiltin="1"/>
    <cellStyle name="输出 2" xfId="133"/>
    <cellStyle name="输入" xfId="73" builtinId="20" customBuiltin="1"/>
    <cellStyle name="输入 2" xfId="134"/>
    <cellStyle name="样式 1" xfId="1"/>
    <cellStyle name="注释" xfId="74" builtinId="10" customBuiltin="1"/>
    <cellStyle name="注释 2" xfId="1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cuments/My%20RTX%20Files/huangxiaohuang/2016&#24180;&#28145;&#22323;&#24066;&#26412;&#32423;&#25910;&#25903;&#20915;&#31639;&#33609;&#26696;(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cuments/My%20RTX%20Files/huangxiaohuang/2016&#24180;&#28145;&#22323;&#24066;&#26412;&#32423;&#25910;&#25903;&#20915;&#31639;&#33609;&#26696;(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第一部分"/>
      <sheetName val="01.（全市）一般公共预算 "/>
      <sheetName val="02.（本级）一般公共预算"/>
      <sheetName val="03.经济分类表"/>
      <sheetName val="04.本级对各区税收返还和转移支付情况表"/>
      <sheetName val="05.本级对各区税收返还和转移支付分区情况表"/>
      <sheetName val="06.本级对各区税收返还分区情况表 "/>
      <sheetName val="07.本级对各区一般性转移支付分区情况表"/>
      <sheetName val="08.本级对各区专项转移支付分区情况表"/>
      <sheetName val="09.债务余额"/>
      <sheetName val="第二部分"/>
      <sheetName val="10.（本级）政府性基金"/>
      <sheetName val="11.政府性基金对区转移支付表"/>
      <sheetName val="12.国土基金对区转移支付表 "/>
      <sheetName val="第三部分"/>
      <sheetName val="13.国资预算"/>
      <sheetName val="14.国资预算明细表"/>
      <sheetName val="第四部分"/>
      <sheetName val="目录"/>
      <sheetName val="社会保险基金资产负债表"/>
      <sheetName val="社会保险基金决算收支总表"/>
      <sheetName val="企业职工基本养老保险基金收支表"/>
      <sheetName val="城乡居民基本养老保险基金收支表"/>
      <sheetName val="机关事业基本养老保险基金收支表"/>
      <sheetName val="城镇职工基本医疗保险基金收支表"/>
      <sheetName val="城乡居民基本医疗保险基金收支表"/>
      <sheetName val="新型农村合作医疗保险基金收支表"/>
      <sheetName val="城镇居民基本医疗保险基金收支表"/>
      <sheetName val="工伤保险基金收支表"/>
      <sheetName val="失业保险基金收支表"/>
      <sheetName val="生育保险基金收支表"/>
      <sheetName val="社会保障基金财政专户资产负债表"/>
      <sheetName val="社会保障基金财政专户收支表"/>
      <sheetName val="财政对社会保险基金补助资金情况表"/>
      <sheetName val="基本养老保险补充资料表"/>
      <sheetName val="基本医疗工伤生育补充资料表"/>
      <sheetName val="居民基本医疗保险补充资料表"/>
      <sheetName val="失业保险补充资料表"/>
      <sheetName val="其他养老保险情况表"/>
      <sheetName val="其他医疗保障情况表"/>
      <sheetName val="社会保险补充资料表"/>
      <sheetName val="Sheet1"/>
    </sheetNames>
    <sheetDataSet>
      <sheetData sheetId="0" refreshError="1"/>
      <sheetData sheetId="1">
        <row r="32">
          <cell r="D32">
            <v>2324214</v>
          </cell>
        </row>
        <row r="33">
          <cell r="D33">
            <v>289291</v>
          </cell>
        </row>
      </sheetData>
      <sheetData sheetId="2" refreshError="1"/>
      <sheetData sheetId="3" refreshError="1"/>
      <sheetData sheetId="4" refreshError="1"/>
      <sheetData sheetId="5">
        <row r="5">
          <cell r="D5">
            <v>349688</v>
          </cell>
        </row>
      </sheetData>
      <sheetData sheetId="6">
        <row r="5">
          <cell r="D5">
            <v>28005</v>
          </cell>
        </row>
      </sheetData>
      <sheetData sheetId="7">
        <row r="5">
          <cell r="D5">
            <v>159179.30371407801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第一部分"/>
      <sheetName val="01.（全市）一般公共预算 "/>
      <sheetName val="02.（本级）一般公共预算"/>
      <sheetName val="03.经济分类表"/>
      <sheetName val="04.本级对各区税收返还和转移支付情况表"/>
      <sheetName val="05.本级对各区税收返还和转移支付分区情况表"/>
      <sheetName val="06.本级对各区税收返还分区情况表 "/>
      <sheetName val="07.本级对各区一般性转移支付分区情况表"/>
      <sheetName val="08.本级对各区专项转移支付分区情况表"/>
      <sheetName val="09.债务余额"/>
      <sheetName val="第二部分"/>
      <sheetName val="10.（本级）政府性基金"/>
      <sheetName val="11.政府性基金对区转移支付表"/>
      <sheetName val="12.国土基金对区转移支付表 "/>
      <sheetName val="第三部分"/>
      <sheetName val="13.国资预算"/>
      <sheetName val="14.国资预算明细表"/>
      <sheetName val="第四部分"/>
      <sheetName val="目录"/>
      <sheetName val="社会保险基金资产负债表"/>
      <sheetName val="社会保险基金决算收支总表"/>
      <sheetName val="企业职工基本养老保险基金收支表"/>
      <sheetName val="城乡居民基本养老保险基金收支表"/>
      <sheetName val="机关事业基本养老保险基金收支表"/>
      <sheetName val="城镇职工基本医疗保险基金收支表"/>
      <sheetName val="城乡居民基本医疗保险基金收支表"/>
      <sheetName val="新型农村合作医疗保险基金收支表"/>
      <sheetName val="城镇居民基本医疗保险基金收支表"/>
      <sheetName val="工伤保险基金收支表"/>
      <sheetName val="失业保险基金收支表"/>
      <sheetName val="生育保险基金收支表"/>
      <sheetName val="社会保障基金财政专户资产负债表"/>
      <sheetName val="社会保障基金财政专户收支表"/>
      <sheetName val="财政对社会保险基金补助资金情况表"/>
      <sheetName val="基本养老保险补充资料表"/>
      <sheetName val="基本医疗工伤生育补充资料表"/>
      <sheetName val="居民基本医疗保险补充资料表"/>
      <sheetName val="失业保险补充资料表"/>
      <sheetName val="其他养老保险情况表"/>
      <sheetName val="其他医疗保障情况表"/>
      <sheetName val="社会保险补充资料表"/>
      <sheetName val="Sheet1"/>
    </sheetNames>
    <sheetDataSet>
      <sheetData sheetId="0"/>
      <sheetData sheetId="1"/>
      <sheetData sheetId="2"/>
      <sheetData sheetId="3"/>
      <sheetData sheetId="4"/>
      <sheetData sheetId="5">
        <row r="5">
          <cell r="D5">
            <v>349688</v>
          </cell>
        </row>
        <row r="6">
          <cell r="D6">
            <v>367065</v>
          </cell>
        </row>
        <row r="7">
          <cell r="D7">
            <v>374369</v>
          </cell>
        </row>
        <row r="8">
          <cell r="D8">
            <v>101368</v>
          </cell>
        </row>
        <row r="9">
          <cell r="D9">
            <v>1036027</v>
          </cell>
        </row>
        <row r="10">
          <cell r="D10">
            <v>684006</v>
          </cell>
        </row>
        <row r="11">
          <cell r="D11">
            <v>310399</v>
          </cell>
        </row>
        <row r="12">
          <cell r="D12">
            <v>212426</v>
          </cell>
        </row>
        <row r="13">
          <cell r="D13">
            <v>311575</v>
          </cell>
        </row>
        <row r="14">
          <cell r="D14">
            <v>196700</v>
          </cell>
        </row>
      </sheetData>
      <sheetData sheetId="6">
        <row r="5">
          <cell r="D5">
            <v>28005</v>
          </cell>
        </row>
        <row r="6">
          <cell r="D6">
            <v>58782</v>
          </cell>
        </row>
        <row r="7">
          <cell r="D7">
            <v>71497</v>
          </cell>
        </row>
        <row r="8">
          <cell r="D8">
            <v>21503</v>
          </cell>
        </row>
        <row r="9">
          <cell r="D9">
            <v>63281</v>
          </cell>
        </row>
        <row r="10">
          <cell r="D10">
            <v>64743</v>
          </cell>
        </row>
        <row r="11">
          <cell r="D11">
            <v>10254</v>
          </cell>
        </row>
        <row r="12">
          <cell r="D12">
            <v>11948</v>
          </cell>
        </row>
        <row r="13">
          <cell r="D13">
            <v>49773</v>
          </cell>
        </row>
        <row r="14">
          <cell r="D14">
            <v>11559</v>
          </cell>
        </row>
      </sheetData>
      <sheetData sheetId="7"/>
      <sheetData sheetId="8">
        <row r="5">
          <cell r="D5">
            <v>92707</v>
          </cell>
        </row>
        <row r="6">
          <cell r="D6">
            <v>89353</v>
          </cell>
        </row>
        <row r="7">
          <cell r="D7">
            <v>113688</v>
          </cell>
        </row>
        <row r="8">
          <cell r="D8">
            <v>18152</v>
          </cell>
        </row>
        <row r="9">
          <cell r="D9">
            <v>178983</v>
          </cell>
        </row>
        <row r="10">
          <cell r="D10">
            <v>185212</v>
          </cell>
        </row>
        <row r="11">
          <cell r="D11">
            <v>263209</v>
          </cell>
        </row>
        <row r="12">
          <cell r="D12">
            <v>87033</v>
          </cell>
        </row>
        <row r="13">
          <cell r="D13">
            <v>84972</v>
          </cell>
        </row>
        <row r="14">
          <cell r="D14">
            <v>60400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9"/>
  <sheetViews>
    <sheetView topLeftCell="A4" workbookViewId="0">
      <selection activeCell="G31" sqref="G31"/>
    </sheetView>
  </sheetViews>
  <sheetFormatPr defaultRowHeight="14.25"/>
  <sheetData>
    <row r="19" spans="1:1" ht="35.25">
      <c r="A19" s="190" t="s">
        <v>3323</v>
      </c>
    </row>
  </sheetData>
  <phoneticPr fontId="23"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M15"/>
  <sheetViews>
    <sheetView workbookViewId="0">
      <pane xSplit="2" ySplit="5" topLeftCell="C6" activePane="bottomRight" state="frozen"/>
      <selection pane="topRight" activeCell="C1" sqref="C1"/>
      <selection pane="bottomLeft" activeCell="A6" sqref="A6"/>
      <selection pane="bottomRight" sqref="A1:F1"/>
    </sheetView>
  </sheetViews>
  <sheetFormatPr defaultRowHeight="13.5"/>
  <cols>
    <col min="1" max="1" width="13.25" style="196" customWidth="1"/>
    <col min="2" max="2" width="22.125" style="196" customWidth="1"/>
    <col min="3" max="4" width="13.75" style="196" customWidth="1"/>
    <col min="5" max="5" width="13.75" style="196" hidden="1" customWidth="1"/>
    <col min="6" max="6" width="13.75" style="196" customWidth="1"/>
    <col min="7" max="8" width="9" style="196"/>
    <col min="9" max="13" width="0" style="196" hidden="1" customWidth="1"/>
    <col min="14" max="255" width="9" style="196"/>
    <col min="256" max="257" width="13.25" style="196" customWidth="1"/>
    <col min="258" max="259" width="13.75" style="196" customWidth="1"/>
    <col min="260" max="260" width="0" style="196" hidden="1" customWidth="1"/>
    <col min="261" max="262" width="13.75" style="196" customWidth="1"/>
    <col min="263" max="511" width="9" style="196"/>
    <col min="512" max="513" width="13.25" style="196" customWidth="1"/>
    <col min="514" max="515" width="13.75" style="196" customWidth="1"/>
    <col min="516" max="516" width="0" style="196" hidden="1" customWidth="1"/>
    <col min="517" max="518" width="13.75" style="196" customWidth="1"/>
    <col min="519" max="767" width="9" style="196"/>
    <col min="768" max="769" width="13.25" style="196" customWidth="1"/>
    <col min="770" max="771" width="13.75" style="196" customWidth="1"/>
    <col min="772" max="772" width="0" style="196" hidden="1" customWidth="1"/>
    <col min="773" max="774" width="13.75" style="196" customWidth="1"/>
    <col min="775" max="1023" width="9" style="196"/>
    <col min="1024" max="1025" width="13.25" style="196" customWidth="1"/>
    <col min="1026" max="1027" width="13.75" style="196" customWidth="1"/>
    <col min="1028" max="1028" width="0" style="196" hidden="1" customWidth="1"/>
    <col min="1029" max="1030" width="13.75" style="196" customWidth="1"/>
    <col min="1031" max="1279" width="9" style="196"/>
    <col min="1280" max="1281" width="13.25" style="196" customWidth="1"/>
    <col min="1282" max="1283" width="13.75" style="196" customWidth="1"/>
    <col min="1284" max="1284" width="0" style="196" hidden="1" customWidth="1"/>
    <col min="1285" max="1286" width="13.75" style="196" customWidth="1"/>
    <col min="1287" max="1535" width="9" style="196"/>
    <col min="1536" max="1537" width="13.25" style="196" customWidth="1"/>
    <col min="1538" max="1539" width="13.75" style="196" customWidth="1"/>
    <col min="1540" max="1540" width="0" style="196" hidden="1" customWidth="1"/>
    <col min="1541" max="1542" width="13.75" style="196" customWidth="1"/>
    <col min="1543" max="1791" width="9" style="196"/>
    <col min="1792" max="1793" width="13.25" style="196" customWidth="1"/>
    <col min="1794" max="1795" width="13.75" style="196" customWidth="1"/>
    <col min="1796" max="1796" width="0" style="196" hidden="1" customWidth="1"/>
    <col min="1797" max="1798" width="13.75" style="196" customWidth="1"/>
    <col min="1799" max="2047" width="9" style="196"/>
    <col min="2048" max="2049" width="13.25" style="196" customWidth="1"/>
    <col min="2050" max="2051" width="13.75" style="196" customWidth="1"/>
    <col min="2052" max="2052" width="0" style="196" hidden="1" customWidth="1"/>
    <col min="2053" max="2054" width="13.75" style="196" customWidth="1"/>
    <col min="2055" max="2303" width="9" style="196"/>
    <col min="2304" max="2305" width="13.25" style="196" customWidth="1"/>
    <col min="2306" max="2307" width="13.75" style="196" customWidth="1"/>
    <col min="2308" max="2308" width="0" style="196" hidden="1" customWidth="1"/>
    <col min="2309" max="2310" width="13.75" style="196" customWidth="1"/>
    <col min="2311" max="2559" width="9" style="196"/>
    <col min="2560" max="2561" width="13.25" style="196" customWidth="1"/>
    <col min="2562" max="2563" width="13.75" style="196" customWidth="1"/>
    <col min="2564" max="2564" width="0" style="196" hidden="1" customWidth="1"/>
    <col min="2565" max="2566" width="13.75" style="196" customWidth="1"/>
    <col min="2567" max="2815" width="9" style="196"/>
    <col min="2816" max="2817" width="13.25" style="196" customWidth="1"/>
    <col min="2818" max="2819" width="13.75" style="196" customWidth="1"/>
    <col min="2820" max="2820" width="0" style="196" hidden="1" customWidth="1"/>
    <col min="2821" max="2822" width="13.75" style="196" customWidth="1"/>
    <col min="2823" max="3071" width="9" style="196"/>
    <col min="3072" max="3073" width="13.25" style="196" customWidth="1"/>
    <col min="3074" max="3075" width="13.75" style="196" customWidth="1"/>
    <col min="3076" max="3076" width="0" style="196" hidden="1" customWidth="1"/>
    <col min="3077" max="3078" width="13.75" style="196" customWidth="1"/>
    <col min="3079" max="3327" width="9" style="196"/>
    <col min="3328" max="3329" width="13.25" style="196" customWidth="1"/>
    <col min="3330" max="3331" width="13.75" style="196" customWidth="1"/>
    <col min="3332" max="3332" width="0" style="196" hidden="1" customWidth="1"/>
    <col min="3333" max="3334" width="13.75" style="196" customWidth="1"/>
    <col min="3335" max="3583" width="9" style="196"/>
    <col min="3584" max="3585" width="13.25" style="196" customWidth="1"/>
    <col min="3586" max="3587" width="13.75" style="196" customWidth="1"/>
    <col min="3588" max="3588" width="0" style="196" hidden="1" customWidth="1"/>
    <col min="3589" max="3590" width="13.75" style="196" customWidth="1"/>
    <col min="3591" max="3839" width="9" style="196"/>
    <col min="3840" max="3841" width="13.25" style="196" customWidth="1"/>
    <col min="3842" max="3843" width="13.75" style="196" customWidth="1"/>
    <col min="3844" max="3844" width="0" style="196" hidden="1" customWidth="1"/>
    <col min="3845" max="3846" width="13.75" style="196" customWidth="1"/>
    <col min="3847" max="4095" width="9" style="196"/>
    <col min="4096" max="4097" width="13.25" style="196" customWidth="1"/>
    <col min="4098" max="4099" width="13.75" style="196" customWidth="1"/>
    <col min="4100" max="4100" width="0" style="196" hidden="1" customWidth="1"/>
    <col min="4101" max="4102" width="13.75" style="196" customWidth="1"/>
    <col min="4103" max="4351" width="9" style="196"/>
    <col min="4352" max="4353" width="13.25" style="196" customWidth="1"/>
    <col min="4354" max="4355" width="13.75" style="196" customWidth="1"/>
    <col min="4356" max="4356" width="0" style="196" hidden="1" customWidth="1"/>
    <col min="4357" max="4358" width="13.75" style="196" customWidth="1"/>
    <col min="4359" max="4607" width="9" style="196"/>
    <col min="4608" max="4609" width="13.25" style="196" customWidth="1"/>
    <col min="4610" max="4611" width="13.75" style="196" customWidth="1"/>
    <col min="4612" max="4612" width="0" style="196" hidden="1" customWidth="1"/>
    <col min="4613" max="4614" width="13.75" style="196" customWidth="1"/>
    <col min="4615" max="4863" width="9" style="196"/>
    <col min="4864" max="4865" width="13.25" style="196" customWidth="1"/>
    <col min="4866" max="4867" width="13.75" style="196" customWidth="1"/>
    <col min="4868" max="4868" width="0" style="196" hidden="1" customWidth="1"/>
    <col min="4869" max="4870" width="13.75" style="196" customWidth="1"/>
    <col min="4871" max="5119" width="9" style="196"/>
    <col min="5120" max="5121" width="13.25" style="196" customWidth="1"/>
    <col min="5122" max="5123" width="13.75" style="196" customWidth="1"/>
    <col min="5124" max="5124" width="0" style="196" hidden="1" customWidth="1"/>
    <col min="5125" max="5126" width="13.75" style="196" customWidth="1"/>
    <col min="5127" max="5375" width="9" style="196"/>
    <col min="5376" max="5377" width="13.25" style="196" customWidth="1"/>
    <col min="5378" max="5379" width="13.75" style="196" customWidth="1"/>
    <col min="5380" max="5380" width="0" style="196" hidden="1" customWidth="1"/>
    <col min="5381" max="5382" width="13.75" style="196" customWidth="1"/>
    <col min="5383" max="5631" width="9" style="196"/>
    <col min="5632" max="5633" width="13.25" style="196" customWidth="1"/>
    <col min="5634" max="5635" width="13.75" style="196" customWidth="1"/>
    <col min="5636" max="5636" width="0" style="196" hidden="1" customWidth="1"/>
    <col min="5637" max="5638" width="13.75" style="196" customWidth="1"/>
    <col min="5639" max="5887" width="9" style="196"/>
    <col min="5888" max="5889" width="13.25" style="196" customWidth="1"/>
    <col min="5890" max="5891" width="13.75" style="196" customWidth="1"/>
    <col min="5892" max="5892" width="0" style="196" hidden="1" customWidth="1"/>
    <col min="5893" max="5894" width="13.75" style="196" customWidth="1"/>
    <col min="5895" max="6143" width="9" style="196"/>
    <col min="6144" max="6145" width="13.25" style="196" customWidth="1"/>
    <col min="6146" max="6147" width="13.75" style="196" customWidth="1"/>
    <col min="6148" max="6148" width="0" style="196" hidden="1" customWidth="1"/>
    <col min="6149" max="6150" width="13.75" style="196" customWidth="1"/>
    <col min="6151" max="6399" width="9" style="196"/>
    <col min="6400" max="6401" width="13.25" style="196" customWidth="1"/>
    <col min="6402" max="6403" width="13.75" style="196" customWidth="1"/>
    <col min="6404" max="6404" width="0" style="196" hidden="1" customWidth="1"/>
    <col min="6405" max="6406" width="13.75" style="196" customWidth="1"/>
    <col min="6407" max="6655" width="9" style="196"/>
    <col min="6656" max="6657" width="13.25" style="196" customWidth="1"/>
    <col min="6658" max="6659" width="13.75" style="196" customWidth="1"/>
    <col min="6660" max="6660" width="0" style="196" hidden="1" customWidth="1"/>
    <col min="6661" max="6662" width="13.75" style="196" customWidth="1"/>
    <col min="6663" max="6911" width="9" style="196"/>
    <col min="6912" max="6913" width="13.25" style="196" customWidth="1"/>
    <col min="6914" max="6915" width="13.75" style="196" customWidth="1"/>
    <col min="6916" max="6916" width="0" style="196" hidden="1" customWidth="1"/>
    <col min="6917" max="6918" width="13.75" style="196" customWidth="1"/>
    <col min="6919" max="7167" width="9" style="196"/>
    <col min="7168" max="7169" width="13.25" style="196" customWidth="1"/>
    <col min="7170" max="7171" width="13.75" style="196" customWidth="1"/>
    <col min="7172" max="7172" width="0" style="196" hidden="1" customWidth="1"/>
    <col min="7173" max="7174" width="13.75" style="196" customWidth="1"/>
    <col min="7175" max="7423" width="9" style="196"/>
    <col min="7424" max="7425" width="13.25" style="196" customWidth="1"/>
    <col min="7426" max="7427" width="13.75" style="196" customWidth="1"/>
    <col min="7428" max="7428" width="0" style="196" hidden="1" customWidth="1"/>
    <col min="7429" max="7430" width="13.75" style="196" customWidth="1"/>
    <col min="7431" max="7679" width="9" style="196"/>
    <col min="7680" max="7681" width="13.25" style="196" customWidth="1"/>
    <col min="7682" max="7683" width="13.75" style="196" customWidth="1"/>
    <col min="7684" max="7684" width="0" style="196" hidden="1" customWidth="1"/>
    <col min="7685" max="7686" width="13.75" style="196" customWidth="1"/>
    <col min="7687" max="7935" width="9" style="196"/>
    <col min="7936" max="7937" width="13.25" style="196" customWidth="1"/>
    <col min="7938" max="7939" width="13.75" style="196" customWidth="1"/>
    <col min="7940" max="7940" width="0" style="196" hidden="1" customWidth="1"/>
    <col min="7941" max="7942" width="13.75" style="196" customWidth="1"/>
    <col min="7943" max="8191" width="9" style="196"/>
    <col min="8192" max="8193" width="13.25" style="196" customWidth="1"/>
    <col min="8194" max="8195" width="13.75" style="196" customWidth="1"/>
    <col min="8196" max="8196" width="0" style="196" hidden="1" customWidth="1"/>
    <col min="8197" max="8198" width="13.75" style="196" customWidth="1"/>
    <col min="8199" max="8447" width="9" style="196"/>
    <col min="8448" max="8449" width="13.25" style="196" customWidth="1"/>
    <col min="8450" max="8451" width="13.75" style="196" customWidth="1"/>
    <col min="8452" max="8452" width="0" style="196" hidden="1" customWidth="1"/>
    <col min="8453" max="8454" width="13.75" style="196" customWidth="1"/>
    <col min="8455" max="8703" width="9" style="196"/>
    <col min="8704" max="8705" width="13.25" style="196" customWidth="1"/>
    <col min="8706" max="8707" width="13.75" style="196" customWidth="1"/>
    <col min="8708" max="8708" width="0" style="196" hidden="1" customWidth="1"/>
    <col min="8709" max="8710" width="13.75" style="196" customWidth="1"/>
    <col min="8711" max="8959" width="9" style="196"/>
    <col min="8960" max="8961" width="13.25" style="196" customWidth="1"/>
    <col min="8962" max="8963" width="13.75" style="196" customWidth="1"/>
    <col min="8964" max="8964" width="0" style="196" hidden="1" customWidth="1"/>
    <col min="8965" max="8966" width="13.75" style="196" customWidth="1"/>
    <col min="8967" max="9215" width="9" style="196"/>
    <col min="9216" max="9217" width="13.25" style="196" customWidth="1"/>
    <col min="9218" max="9219" width="13.75" style="196" customWidth="1"/>
    <col min="9220" max="9220" width="0" style="196" hidden="1" customWidth="1"/>
    <col min="9221" max="9222" width="13.75" style="196" customWidth="1"/>
    <col min="9223" max="9471" width="9" style="196"/>
    <col min="9472" max="9473" width="13.25" style="196" customWidth="1"/>
    <col min="9474" max="9475" width="13.75" style="196" customWidth="1"/>
    <col min="9476" max="9476" width="0" style="196" hidden="1" customWidth="1"/>
    <col min="9477" max="9478" width="13.75" style="196" customWidth="1"/>
    <col min="9479" max="9727" width="9" style="196"/>
    <col min="9728" max="9729" width="13.25" style="196" customWidth="1"/>
    <col min="9730" max="9731" width="13.75" style="196" customWidth="1"/>
    <col min="9732" max="9732" width="0" style="196" hidden="1" customWidth="1"/>
    <col min="9733" max="9734" width="13.75" style="196" customWidth="1"/>
    <col min="9735" max="9983" width="9" style="196"/>
    <col min="9984" max="9985" width="13.25" style="196" customWidth="1"/>
    <col min="9986" max="9987" width="13.75" style="196" customWidth="1"/>
    <col min="9988" max="9988" width="0" style="196" hidden="1" customWidth="1"/>
    <col min="9989" max="9990" width="13.75" style="196" customWidth="1"/>
    <col min="9991" max="10239" width="9" style="196"/>
    <col min="10240" max="10241" width="13.25" style="196" customWidth="1"/>
    <col min="10242" max="10243" width="13.75" style="196" customWidth="1"/>
    <col min="10244" max="10244" width="0" style="196" hidden="1" customWidth="1"/>
    <col min="10245" max="10246" width="13.75" style="196" customWidth="1"/>
    <col min="10247" max="10495" width="9" style="196"/>
    <col min="10496" max="10497" width="13.25" style="196" customWidth="1"/>
    <col min="10498" max="10499" width="13.75" style="196" customWidth="1"/>
    <col min="10500" max="10500" width="0" style="196" hidden="1" customWidth="1"/>
    <col min="10501" max="10502" width="13.75" style="196" customWidth="1"/>
    <col min="10503" max="10751" width="9" style="196"/>
    <col min="10752" max="10753" width="13.25" style="196" customWidth="1"/>
    <col min="10754" max="10755" width="13.75" style="196" customWidth="1"/>
    <col min="10756" max="10756" width="0" style="196" hidden="1" customWidth="1"/>
    <col min="10757" max="10758" width="13.75" style="196" customWidth="1"/>
    <col min="10759" max="11007" width="9" style="196"/>
    <col min="11008" max="11009" width="13.25" style="196" customWidth="1"/>
    <col min="11010" max="11011" width="13.75" style="196" customWidth="1"/>
    <col min="11012" max="11012" width="0" style="196" hidden="1" customWidth="1"/>
    <col min="11013" max="11014" width="13.75" style="196" customWidth="1"/>
    <col min="11015" max="11263" width="9" style="196"/>
    <col min="11264" max="11265" width="13.25" style="196" customWidth="1"/>
    <col min="11266" max="11267" width="13.75" style="196" customWidth="1"/>
    <col min="11268" max="11268" width="0" style="196" hidden="1" customWidth="1"/>
    <col min="11269" max="11270" width="13.75" style="196" customWidth="1"/>
    <col min="11271" max="11519" width="9" style="196"/>
    <col min="11520" max="11521" width="13.25" style="196" customWidth="1"/>
    <col min="11522" max="11523" width="13.75" style="196" customWidth="1"/>
    <col min="11524" max="11524" width="0" style="196" hidden="1" customWidth="1"/>
    <col min="11525" max="11526" width="13.75" style="196" customWidth="1"/>
    <col min="11527" max="11775" width="9" style="196"/>
    <col min="11776" max="11777" width="13.25" style="196" customWidth="1"/>
    <col min="11778" max="11779" width="13.75" style="196" customWidth="1"/>
    <col min="11780" max="11780" width="0" style="196" hidden="1" customWidth="1"/>
    <col min="11781" max="11782" width="13.75" style="196" customWidth="1"/>
    <col min="11783" max="12031" width="9" style="196"/>
    <col min="12032" max="12033" width="13.25" style="196" customWidth="1"/>
    <col min="12034" max="12035" width="13.75" style="196" customWidth="1"/>
    <col min="12036" max="12036" width="0" style="196" hidden="1" customWidth="1"/>
    <col min="12037" max="12038" width="13.75" style="196" customWidth="1"/>
    <col min="12039" max="12287" width="9" style="196"/>
    <col min="12288" max="12289" width="13.25" style="196" customWidth="1"/>
    <col min="12290" max="12291" width="13.75" style="196" customWidth="1"/>
    <col min="12292" max="12292" width="0" style="196" hidden="1" customWidth="1"/>
    <col min="12293" max="12294" width="13.75" style="196" customWidth="1"/>
    <col min="12295" max="12543" width="9" style="196"/>
    <col min="12544" max="12545" width="13.25" style="196" customWidth="1"/>
    <col min="12546" max="12547" width="13.75" style="196" customWidth="1"/>
    <col min="12548" max="12548" width="0" style="196" hidden="1" customWidth="1"/>
    <col min="12549" max="12550" width="13.75" style="196" customWidth="1"/>
    <col min="12551" max="12799" width="9" style="196"/>
    <col min="12800" max="12801" width="13.25" style="196" customWidth="1"/>
    <col min="12802" max="12803" width="13.75" style="196" customWidth="1"/>
    <col min="12804" max="12804" width="0" style="196" hidden="1" customWidth="1"/>
    <col min="12805" max="12806" width="13.75" style="196" customWidth="1"/>
    <col min="12807" max="13055" width="9" style="196"/>
    <col min="13056" max="13057" width="13.25" style="196" customWidth="1"/>
    <col min="13058" max="13059" width="13.75" style="196" customWidth="1"/>
    <col min="13060" max="13060" width="0" style="196" hidden="1" customWidth="1"/>
    <col min="13061" max="13062" width="13.75" style="196" customWidth="1"/>
    <col min="13063" max="13311" width="9" style="196"/>
    <col min="13312" max="13313" width="13.25" style="196" customWidth="1"/>
    <col min="13314" max="13315" width="13.75" style="196" customWidth="1"/>
    <col min="13316" max="13316" width="0" style="196" hidden="1" customWidth="1"/>
    <col min="13317" max="13318" width="13.75" style="196" customWidth="1"/>
    <col min="13319" max="13567" width="9" style="196"/>
    <col min="13568" max="13569" width="13.25" style="196" customWidth="1"/>
    <col min="13570" max="13571" width="13.75" style="196" customWidth="1"/>
    <col min="13572" max="13572" width="0" style="196" hidden="1" customWidth="1"/>
    <col min="13573" max="13574" width="13.75" style="196" customWidth="1"/>
    <col min="13575" max="13823" width="9" style="196"/>
    <col min="13824" max="13825" width="13.25" style="196" customWidth="1"/>
    <col min="13826" max="13827" width="13.75" style="196" customWidth="1"/>
    <col min="13828" max="13828" width="0" style="196" hidden="1" customWidth="1"/>
    <col min="13829" max="13830" width="13.75" style="196" customWidth="1"/>
    <col min="13831" max="14079" width="9" style="196"/>
    <col min="14080" max="14081" width="13.25" style="196" customWidth="1"/>
    <col min="14082" max="14083" width="13.75" style="196" customWidth="1"/>
    <col min="14084" max="14084" width="0" style="196" hidden="1" customWidth="1"/>
    <col min="14085" max="14086" width="13.75" style="196" customWidth="1"/>
    <col min="14087" max="14335" width="9" style="196"/>
    <col min="14336" max="14337" width="13.25" style="196" customWidth="1"/>
    <col min="14338" max="14339" width="13.75" style="196" customWidth="1"/>
    <col min="14340" max="14340" width="0" style="196" hidden="1" customWidth="1"/>
    <col min="14341" max="14342" width="13.75" style="196" customWidth="1"/>
    <col min="14343" max="14591" width="9" style="196"/>
    <col min="14592" max="14593" width="13.25" style="196" customWidth="1"/>
    <col min="14594" max="14595" width="13.75" style="196" customWidth="1"/>
    <col min="14596" max="14596" width="0" style="196" hidden="1" customWidth="1"/>
    <col min="14597" max="14598" width="13.75" style="196" customWidth="1"/>
    <col min="14599" max="14847" width="9" style="196"/>
    <col min="14848" max="14849" width="13.25" style="196" customWidth="1"/>
    <col min="14850" max="14851" width="13.75" style="196" customWidth="1"/>
    <col min="14852" max="14852" width="0" style="196" hidden="1" customWidth="1"/>
    <col min="14853" max="14854" width="13.75" style="196" customWidth="1"/>
    <col min="14855" max="15103" width="9" style="196"/>
    <col min="15104" max="15105" width="13.25" style="196" customWidth="1"/>
    <col min="15106" max="15107" width="13.75" style="196" customWidth="1"/>
    <col min="15108" max="15108" width="0" style="196" hidden="1" customWidth="1"/>
    <col min="15109" max="15110" width="13.75" style="196" customWidth="1"/>
    <col min="15111" max="15359" width="9" style="196"/>
    <col min="15360" max="15361" width="13.25" style="196" customWidth="1"/>
    <col min="15362" max="15363" width="13.75" style="196" customWidth="1"/>
    <col min="15364" max="15364" width="0" style="196" hidden="1" customWidth="1"/>
    <col min="15365" max="15366" width="13.75" style="196" customWidth="1"/>
    <col min="15367" max="15615" width="9" style="196"/>
    <col min="15616" max="15617" width="13.25" style="196" customWidth="1"/>
    <col min="15618" max="15619" width="13.75" style="196" customWidth="1"/>
    <col min="15620" max="15620" width="0" style="196" hidden="1" customWidth="1"/>
    <col min="15621" max="15622" width="13.75" style="196" customWidth="1"/>
    <col min="15623" max="15871" width="9" style="196"/>
    <col min="15872" max="15873" width="13.25" style="196" customWidth="1"/>
    <col min="15874" max="15875" width="13.75" style="196" customWidth="1"/>
    <col min="15876" max="15876" width="0" style="196" hidden="1" customWidth="1"/>
    <col min="15877" max="15878" width="13.75" style="196" customWidth="1"/>
    <col min="15879" max="16127" width="9" style="196"/>
    <col min="16128" max="16129" width="13.25" style="196" customWidth="1"/>
    <col min="16130" max="16131" width="13.75" style="196" customWidth="1"/>
    <col min="16132" max="16132" width="0" style="196" hidden="1" customWidth="1"/>
    <col min="16133" max="16134" width="13.75" style="196" customWidth="1"/>
    <col min="16135" max="16384" width="9" style="196"/>
  </cols>
  <sheetData>
    <row r="1" spans="1:13" ht="31.5" customHeight="1">
      <c r="A1" s="602" t="s">
        <v>2661</v>
      </c>
      <c r="B1" s="602"/>
      <c r="C1" s="602"/>
      <c r="D1" s="602"/>
      <c r="E1" s="602"/>
      <c r="F1" s="602"/>
    </row>
    <row r="2" spans="1:13" s="198" customFormat="1" ht="21.75" customHeight="1">
      <c r="B2" s="197"/>
      <c r="C2" s="197"/>
      <c r="D2" s="603"/>
      <c r="E2" s="603"/>
      <c r="F2" s="281" t="s">
        <v>2779</v>
      </c>
    </row>
    <row r="3" spans="1:13" s="198" customFormat="1" ht="22.9" customHeight="1">
      <c r="A3" s="604" t="s">
        <v>1630</v>
      </c>
      <c r="B3" s="604" t="s">
        <v>1631</v>
      </c>
      <c r="C3" s="605" t="s">
        <v>1632</v>
      </c>
      <c r="D3" s="605"/>
      <c r="E3" s="605"/>
      <c r="F3" s="605"/>
      <c r="I3" s="221" t="s">
        <v>2667</v>
      </c>
      <c r="J3" s="198">
        <v>127.95259200000001</v>
      </c>
    </row>
    <row r="4" spans="1:13" s="198" customFormat="1" ht="22.9" customHeight="1">
      <c r="A4" s="604"/>
      <c r="B4" s="604"/>
      <c r="C4" s="606" t="s">
        <v>2662</v>
      </c>
      <c r="D4" s="607"/>
      <c r="E4" s="607"/>
      <c r="F4" s="605"/>
      <c r="I4" s="222" t="s">
        <v>2668</v>
      </c>
      <c r="J4" s="198">
        <v>97.080791000000005</v>
      </c>
    </row>
    <row r="5" spans="1:13" s="198" customFormat="1" ht="46.15" customHeight="1">
      <c r="A5" s="604"/>
      <c r="B5" s="604"/>
      <c r="C5" s="199" t="s">
        <v>1633</v>
      </c>
      <c r="D5" s="606" t="s">
        <v>2777</v>
      </c>
      <c r="E5" s="608"/>
      <c r="F5" s="226" t="s">
        <v>2778</v>
      </c>
      <c r="I5" s="222" t="s">
        <v>2669</v>
      </c>
      <c r="J5" s="198">
        <v>30.871801000000008</v>
      </c>
    </row>
    <row r="6" spans="1:13" s="198" customFormat="1" ht="31.15" customHeight="1">
      <c r="A6" s="272" t="s">
        <v>2763</v>
      </c>
      <c r="B6" s="273" t="s">
        <v>2764</v>
      </c>
      <c r="C6" s="275">
        <f>D6+F6</f>
        <v>129.78</v>
      </c>
      <c r="D6" s="600">
        <f>D7+D8</f>
        <v>127.95</v>
      </c>
      <c r="E6" s="601"/>
      <c r="F6" s="275">
        <v>1.83</v>
      </c>
      <c r="I6" s="223" t="s">
        <v>2670</v>
      </c>
      <c r="J6" s="198">
        <v>0</v>
      </c>
    </row>
    <row r="7" spans="1:13" s="198" customFormat="1" ht="21.75" customHeight="1">
      <c r="A7" s="272" t="s">
        <v>2765</v>
      </c>
      <c r="B7" s="274" t="s">
        <v>2766</v>
      </c>
      <c r="C7" s="275">
        <f t="shared" ref="C7:C13" si="0">D7+F7</f>
        <v>98.91</v>
      </c>
      <c r="D7" s="600">
        <v>97.08</v>
      </c>
      <c r="E7" s="601"/>
      <c r="F7" s="275">
        <v>1.83</v>
      </c>
      <c r="I7" s="224" t="s">
        <v>2671</v>
      </c>
      <c r="J7" s="198">
        <v>0</v>
      </c>
      <c r="M7" s="198">
        <v>10000</v>
      </c>
    </row>
    <row r="8" spans="1:13" s="198" customFormat="1" ht="21.75" customHeight="1">
      <c r="A8" s="272" t="s">
        <v>2767</v>
      </c>
      <c r="B8" s="274" t="s">
        <v>2768</v>
      </c>
      <c r="C8" s="275">
        <f t="shared" si="0"/>
        <v>30.87</v>
      </c>
      <c r="D8" s="600">
        <v>30.87</v>
      </c>
      <c r="E8" s="601"/>
      <c r="F8" s="275"/>
      <c r="I8" s="224" t="s">
        <v>2672</v>
      </c>
      <c r="J8" s="198">
        <v>0</v>
      </c>
    </row>
    <row r="9" spans="1:13" s="198" customFormat="1" ht="21.75" customHeight="1">
      <c r="A9" s="272">
        <v>1</v>
      </c>
      <c r="B9" s="274" t="s">
        <v>2769</v>
      </c>
      <c r="C9" s="275">
        <f t="shared" si="0"/>
        <v>4.0999999999999996</v>
      </c>
      <c r="D9" s="600">
        <v>4.0999999999999996</v>
      </c>
      <c r="E9" s="601"/>
      <c r="F9" s="275"/>
      <c r="I9" s="224" t="s">
        <v>2673</v>
      </c>
      <c r="J9" s="198">
        <v>4.1109150000000003</v>
      </c>
    </row>
    <row r="10" spans="1:13" s="198" customFormat="1" ht="21.75" customHeight="1">
      <c r="A10" s="272">
        <v>2</v>
      </c>
      <c r="B10" s="274" t="s">
        <v>2770</v>
      </c>
      <c r="C10" s="275">
        <f t="shared" si="0"/>
        <v>24.7</v>
      </c>
      <c r="D10" s="600">
        <v>24.7</v>
      </c>
      <c r="E10" s="601"/>
      <c r="F10" s="275"/>
      <c r="I10" s="224" t="s">
        <v>2674</v>
      </c>
      <c r="J10" s="198">
        <v>24.707139000000002</v>
      </c>
    </row>
    <row r="11" spans="1:13" s="198" customFormat="1" ht="21.75" customHeight="1">
      <c r="A11" s="272">
        <v>3</v>
      </c>
      <c r="B11" s="274" t="s">
        <v>2771</v>
      </c>
      <c r="C11" s="275">
        <f t="shared" si="0"/>
        <v>0</v>
      </c>
      <c r="D11" s="600"/>
      <c r="E11" s="601"/>
      <c r="F11" s="275"/>
      <c r="I11" s="224" t="s">
        <v>2675</v>
      </c>
      <c r="J11" s="198">
        <v>0</v>
      </c>
    </row>
    <row r="12" spans="1:13" s="198" customFormat="1" ht="21.75" customHeight="1">
      <c r="A12" s="272">
        <v>4</v>
      </c>
      <c r="B12" s="274" t="s">
        <v>2772</v>
      </c>
      <c r="C12" s="275">
        <f t="shared" si="0"/>
        <v>1.5</v>
      </c>
      <c r="D12" s="600">
        <v>1.5</v>
      </c>
      <c r="E12" s="601"/>
      <c r="F12" s="275"/>
      <c r="I12" s="224" t="s">
        <v>2676</v>
      </c>
      <c r="J12" s="198">
        <v>0</v>
      </c>
    </row>
    <row r="13" spans="1:13" s="198" customFormat="1" ht="21.75" customHeight="1">
      <c r="A13" s="272">
        <v>5</v>
      </c>
      <c r="B13" s="274" t="s">
        <v>2773</v>
      </c>
      <c r="C13" s="275">
        <f t="shared" si="0"/>
        <v>0.55000000000000004</v>
      </c>
      <c r="D13" s="600">
        <v>0.55000000000000004</v>
      </c>
      <c r="E13" s="601"/>
      <c r="F13" s="276"/>
      <c r="I13" s="224" t="s">
        <v>2677</v>
      </c>
      <c r="J13" s="198">
        <v>0</v>
      </c>
    </row>
    <row r="14" spans="1:13">
      <c r="I14" s="224" t="s">
        <v>2678</v>
      </c>
      <c r="J14" s="198">
        <v>0.55065299999999995</v>
      </c>
    </row>
    <row r="15" spans="1:13">
      <c r="I15" s="224" t="s">
        <v>2679</v>
      </c>
      <c r="J15" s="198">
        <v>1.5030940000000002</v>
      </c>
    </row>
  </sheetData>
  <mergeCells count="15">
    <mergeCell ref="A1:F1"/>
    <mergeCell ref="D2:E2"/>
    <mergeCell ref="A3:A5"/>
    <mergeCell ref="B3:B5"/>
    <mergeCell ref="C3:F3"/>
    <mergeCell ref="C4:F4"/>
    <mergeCell ref="D5:E5"/>
    <mergeCell ref="D12:E12"/>
    <mergeCell ref="D13:E13"/>
    <mergeCell ref="D6:E6"/>
    <mergeCell ref="D7:E7"/>
    <mergeCell ref="D8:E8"/>
    <mergeCell ref="D9:E9"/>
    <mergeCell ref="D10:E10"/>
    <mergeCell ref="D11:E11"/>
  </mergeCells>
  <phoneticPr fontId="83" type="noConversion"/>
  <printOptions horizontalCentered="1"/>
  <pageMargins left="0" right="0" top="0.74803149606299213" bottom="0.74803149606299213" header="0.31496062992125984" footer="0.31496062992125984"/>
  <pageSetup paperSize="9" orientation="landscape" horizontalDpi="200" verticalDpi="200" r:id="rId1"/>
</worksheet>
</file>

<file path=xl/worksheets/sheet11.xml><?xml version="1.0" encoding="utf-8"?>
<worksheet xmlns="http://schemas.openxmlformats.org/spreadsheetml/2006/main" xmlns:r="http://schemas.openxmlformats.org/officeDocument/2006/relationships">
  <sheetPr>
    <pageSetUpPr fitToPage="1"/>
  </sheetPr>
  <dimension ref="A3:G27"/>
  <sheetViews>
    <sheetView topLeftCell="A4" workbookViewId="0">
      <selection activeCell="C14" sqref="C14"/>
    </sheetView>
  </sheetViews>
  <sheetFormatPr defaultRowHeight="14.25"/>
  <cols>
    <col min="1" max="1" width="24.625" customWidth="1"/>
    <col min="2" max="3" width="11.125" customWidth="1"/>
    <col min="4" max="4" width="11.625" customWidth="1"/>
    <col min="5" max="5" width="11.75" customWidth="1"/>
    <col min="6" max="6" width="11" customWidth="1"/>
    <col min="7" max="7" width="11.625" customWidth="1"/>
  </cols>
  <sheetData>
    <row r="3" spans="1:7" ht="21.75">
      <c r="A3" s="613" t="s">
        <v>3315</v>
      </c>
      <c r="B3" s="613"/>
      <c r="C3" s="613"/>
      <c r="D3" s="613"/>
      <c r="E3" s="613"/>
      <c r="F3" s="613"/>
      <c r="G3" s="613"/>
    </row>
    <row r="4" spans="1:7">
      <c r="A4" s="460"/>
      <c r="B4" s="460"/>
      <c r="C4" s="460"/>
      <c r="D4" s="460"/>
      <c r="E4" s="460"/>
      <c r="F4" s="609" t="s">
        <v>3287</v>
      </c>
      <c r="G4" s="610"/>
    </row>
    <row r="5" spans="1:7" ht="28.5" customHeight="1">
      <c r="A5" s="611" t="s">
        <v>3288</v>
      </c>
      <c r="B5" s="611" t="s">
        <v>3289</v>
      </c>
      <c r="C5" s="612"/>
      <c r="D5" s="612"/>
      <c r="E5" s="611" t="s">
        <v>3290</v>
      </c>
      <c r="F5" s="612"/>
      <c r="G5" s="612"/>
    </row>
    <row r="6" spans="1:7" ht="26.25" customHeight="1">
      <c r="A6" s="612"/>
      <c r="B6" s="461" t="s">
        <v>3291</v>
      </c>
      <c r="C6" s="461" t="s">
        <v>3292</v>
      </c>
      <c r="D6" s="461" t="s">
        <v>3293</v>
      </c>
      <c r="E6" s="461" t="s">
        <v>3291</v>
      </c>
      <c r="F6" s="461" t="s">
        <v>3292</v>
      </c>
      <c r="G6" s="461" t="s">
        <v>3293</v>
      </c>
    </row>
    <row r="7" spans="1:7" s="464" customFormat="1" ht="20.100000000000001" customHeight="1">
      <c r="A7" s="462" t="s">
        <v>3294</v>
      </c>
      <c r="B7" s="463">
        <v>150.96782899159999</v>
      </c>
      <c r="C7" s="463">
        <v>145.90782899160001</v>
      </c>
      <c r="D7" s="463">
        <v>5.0599999999999996</v>
      </c>
      <c r="E7" s="463">
        <v>127.9525919586</v>
      </c>
      <c r="F7" s="463">
        <v>127.9525919586</v>
      </c>
      <c r="G7" s="463">
        <v>0</v>
      </c>
    </row>
    <row r="8" spans="1:7" s="464" customFormat="1" ht="20.100000000000001" customHeight="1">
      <c r="A8" s="462" t="s">
        <v>3295</v>
      </c>
      <c r="B8" s="463">
        <v>0</v>
      </c>
      <c r="C8" s="463">
        <v>0</v>
      </c>
      <c r="D8" s="463">
        <v>0</v>
      </c>
      <c r="E8" s="463">
        <v>0</v>
      </c>
      <c r="F8" s="463">
        <v>0</v>
      </c>
      <c r="G8" s="463">
        <v>0</v>
      </c>
    </row>
    <row r="9" spans="1:7" s="464" customFormat="1" ht="20.100000000000001" customHeight="1">
      <c r="A9" s="462" t="s">
        <v>3296</v>
      </c>
      <c r="B9" s="463">
        <v>3.6049960826</v>
      </c>
      <c r="C9" s="463">
        <v>3.6049960826</v>
      </c>
      <c r="D9" s="463">
        <v>0</v>
      </c>
      <c r="E9" s="463">
        <v>3.6049960826</v>
      </c>
      <c r="F9" s="463">
        <v>3.6049960826</v>
      </c>
      <c r="G9" s="463">
        <v>0</v>
      </c>
    </row>
    <row r="10" spans="1:7" s="464" customFormat="1" ht="20.100000000000001" customHeight="1">
      <c r="A10" s="462" t="s">
        <v>3297</v>
      </c>
      <c r="B10" s="463">
        <v>0</v>
      </c>
      <c r="C10" s="463">
        <v>0</v>
      </c>
      <c r="D10" s="463">
        <v>0</v>
      </c>
      <c r="E10" s="463">
        <v>0</v>
      </c>
      <c r="F10" s="463">
        <v>0</v>
      </c>
      <c r="G10" s="463">
        <v>0</v>
      </c>
    </row>
    <row r="11" spans="1:7" s="464" customFormat="1" ht="20.100000000000001" customHeight="1">
      <c r="A11" s="462" t="s">
        <v>3298</v>
      </c>
      <c r="B11" s="463">
        <v>3.1</v>
      </c>
      <c r="C11" s="463">
        <v>3.1</v>
      </c>
      <c r="D11" s="463">
        <v>0</v>
      </c>
      <c r="E11" s="463">
        <v>3.1</v>
      </c>
      <c r="F11" s="463">
        <v>3.1</v>
      </c>
      <c r="G11" s="463">
        <v>0</v>
      </c>
    </row>
    <row r="12" spans="1:7" s="464" customFormat="1" ht="20.100000000000001" customHeight="1">
      <c r="A12" s="462" t="s">
        <v>3299</v>
      </c>
      <c r="B12" s="463">
        <v>47.2034930035</v>
      </c>
      <c r="C12" s="463">
        <v>47.2034930035</v>
      </c>
      <c r="D12" s="463">
        <v>0</v>
      </c>
      <c r="E12" s="463">
        <v>33.392393055299998</v>
      </c>
      <c r="F12" s="463">
        <v>33.392393055299998</v>
      </c>
      <c r="G12" s="463">
        <v>0</v>
      </c>
    </row>
    <row r="13" spans="1:7" s="464" customFormat="1" ht="20.100000000000001" customHeight="1">
      <c r="A13" s="462" t="s">
        <v>3300</v>
      </c>
      <c r="B13" s="463">
        <v>0</v>
      </c>
      <c r="C13" s="463">
        <v>0</v>
      </c>
      <c r="D13" s="463">
        <v>0</v>
      </c>
      <c r="E13" s="463">
        <v>0</v>
      </c>
      <c r="F13" s="463">
        <v>0</v>
      </c>
      <c r="G13" s="463">
        <v>0</v>
      </c>
    </row>
    <row r="14" spans="1:7" s="464" customFormat="1" ht="20.100000000000001" customHeight="1">
      <c r="A14" s="462" t="s">
        <v>3301</v>
      </c>
      <c r="B14" s="463">
        <v>48.706957510000002</v>
      </c>
      <c r="C14" s="463">
        <v>43.64695751</v>
      </c>
      <c r="D14" s="463">
        <v>5.0599999999999996</v>
      </c>
      <c r="E14" s="463">
        <v>39.690459998800002</v>
      </c>
      <c r="F14" s="463">
        <v>39.690459998800002</v>
      </c>
      <c r="G14" s="463">
        <v>0</v>
      </c>
    </row>
    <row r="15" spans="1:7" s="464" customFormat="1" ht="20.100000000000001" customHeight="1">
      <c r="A15" s="462" t="s">
        <v>3302</v>
      </c>
      <c r="B15" s="463">
        <v>0</v>
      </c>
      <c r="C15" s="463">
        <v>0</v>
      </c>
      <c r="D15" s="463">
        <v>0</v>
      </c>
      <c r="E15" s="463">
        <v>0</v>
      </c>
      <c r="F15" s="463">
        <v>0</v>
      </c>
      <c r="G15" s="463">
        <v>0</v>
      </c>
    </row>
    <row r="16" spans="1:7" s="464" customFormat="1" ht="20.100000000000001" customHeight="1">
      <c r="A16" s="462" t="s">
        <v>3303</v>
      </c>
      <c r="B16" s="463">
        <v>6.2733618883000002</v>
      </c>
      <c r="C16" s="463">
        <v>6.2733618883000002</v>
      </c>
      <c r="D16" s="463">
        <v>0</v>
      </c>
      <c r="E16" s="463">
        <v>6.2733618883000002</v>
      </c>
      <c r="F16" s="463">
        <v>6.2733618883000002</v>
      </c>
      <c r="G16" s="463">
        <v>0</v>
      </c>
    </row>
    <row r="17" spans="1:7" s="464" customFormat="1" ht="20.100000000000001" customHeight="1">
      <c r="A17" s="462" t="s">
        <v>3304</v>
      </c>
      <c r="B17" s="463">
        <v>0</v>
      </c>
      <c r="C17" s="463">
        <v>0</v>
      </c>
      <c r="D17" s="463">
        <v>0</v>
      </c>
      <c r="E17" s="463">
        <v>0</v>
      </c>
      <c r="F17" s="463">
        <v>0</v>
      </c>
      <c r="G17" s="463">
        <v>0</v>
      </c>
    </row>
    <row r="18" spans="1:7" s="464" customFormat="1" ht="20.100000000000001" customHeight="1">
      <c r="A18" s="462" t="s">
        <v>3305</v>
      </c>
      <c r="B18" s="463">
        <v>9.7407737617999999</v>
      </c>
      <c r="C18" s="463">
        <v>9.7407737617999999</v>
      </c>
      <c r="D18" s="463">
        <v>0</v>
      </c>
      <c r="E18" s="463">
        <v>9.7398147617999999</v>
      </c>
      <c r="F18" s="463">
        <v>9.7398147617999999</v>
      </c>
      <c r="G18" s="463">
        <v>0</v>
      </c>
    </row>
    <row r="19" spans="1:7" s="464" customFormat="1" ht="20.100000000000001" customHeight="1">
      <c r="A19" s="462" t="s">
        <v>3306</v>
      </c>
      <c r="B19" s="463">
        <v>0</v>
      </c>
      <c r="C19" s="463">
        <v>0</v>
      </c>
      <c r="D19" s="463">
        <v>0</v>
      </c>
      <c r="E19" s="463">
        <v>0</v>
      </c>
      <c r="F19" s="463">
        <v>0</v>
      </c>
      <c r="G19" s="463">
        <v>0</v>
      </c>
    </row>
    <row r="20" spans="1:7" s="464" customFormat="1" ht="20.100000000000001" customHeight="1">
      <c r="A20" s="462" t="s">
        <v>3307</v>
      </c>
      <c r="B20" s="463">
        <v>3.7864000000000002E-2</v>
      </c>
      <c r="C20" s="463">
        <v>3.7864000000000002E-2</v>
      </c>
      <c r="D20" s="463">
        <v>0</v>
      </c>
      <c r="E20" s="463">
        <v>3.6799999999999999E-2</v>
      </c>
      <c r="F20" s="463">
        <v>3.6799999999999999E-2</v>
      </c>
      <c r="G20" s="463">
        <v>0</v>
      </c>
    </row>
    <row r="21" spans="1:7" s="464" customFormat="1" ht="20.100000000000001" customHeight="1">
      <c r="A21" s="462" t="s">
        <v>3308</v>
      </c>
      <c r="B21" s="463">
        <v>13.1</v>
      </c>
      <c r="C21" s="463">
        <v>13.1</v>
      </c>
      <c r="D21" s="463">
        <v>0</v>
      </c>
      <c r="E21" s="463">
        <v>13.1</v>
      </c>
      <c r="F21" s="463">
        <v>13.1</v>
      </c>
      <c r="G21" s="463">
        <v>0</v>
      </c>
    </row>
    <row r="22" spans="1:7" s="464" customFormat="1" ht="20.100000000000001" customHeight="1">
      <c r="A22" s="462" t="s">
        <v>3309</v>
      </c>
      <c r="B22" s="463">
        <v>0</v>
      </c>
      <c r="C22" s="463">
        <v>0</v>
      </c>
      <c r="D22" s="463">
        <v>0</v>
      </c>
      <c r="E22" s="463">
        <v>0</v>
      </c>
      <c r="F22" s="463">
        <v>0</v>
      </c>
      <c r="G22" s="463">
        <v>0</v>
      </c>
    </row>
    <row r="23" spans="1:7" s="464" customFormat="1" ht="20.100000000000001" customHeight="1">
      <c r="A23" s="462" t="s">
        <v>3310</v>
      </c>
      <c r="B23" s="463">
        <v>0</v>
      </c>
      <c r="C23" s="463">
        <v>0</v>
      </c>
      <c r="D23" s="463">
        <v>0</v>
      </c>
      <c r="E23" s="463">
        <v>0</v>
      </c>
      <c r="F23" s="463">
        <v>0</v>
      </c>
      <c r="G23" s="463">
        <v>0</v>
      </c>
    </row>
    <row r="24" spans="1:7" s="464" customFormat="1" ht="20.100000000000001" customHeight="1">
      <c r="A24" s="462" t="s">
        <v>3311</v>
      </c>
      <c r="B24" s="463">
        <v>0.90287901690000005</v>
      </c>
      <c r="C24" s="463">
        <v>0.90287901690000005</v>
      </c>
      <c r="D24" s="463">
        <v>0</v>
      </c>
      <c r="E24" s="463">
        <v>0.78623071320000004</v>
      </c>
      <c r="F24" s="463">
        <v>0.78623071320000004</v>
      </c>
      <c r="G24" s="463">
        <v>0</v>
      </c>
    </row>
    <row r="25" spans="1:7" s="464" customFormat="1" ht="20.100000000000001" customHeight="1">
      <c r="A25" s="462" t="s">
        <v>3312</v>
      </c>
      <c r="B25" s="463">
        <v>7.3850269490000002</v>
      </c>
      <c r="C25" s="463">
        <v>7.3850269490000002</v>
      </c>
      <c r="D25" s="463">
        <v>0</v>
      </c>
      <c r="E25" s="463">
        <v>7.3409269485999999</v>
      </c>
      <c r="F25" s="463">
        <v>7.3409269485999999</v>
      </c>
      <c r="G25" s="463">
        <v>0</v>
      </c>
    </row>
    <row r="26" spans="1:7" s="464" customFormat="1" ht="20.100000000000001" customHeight="1">
      <c r="A26" s="462" t="s">
        <v>3313</v>
      </c>
      <c r="B26" s="463">
        <v>10.9124767795</v>
      </c>
      <c r="C26" s="463">
        <v>10.9124767795</v>
      </c>
      <c r="D26" s="463">
        <v>0</v>
      </c>
      <c r="E26" s="463">
        <v>10.88760851</v>
      </c>
      <c r="F26" s="463">
        <v>10.88760851</v>
      </c>
      <c r="G26" s="463">
        <v>0</v>
      </c>
    </row>
    <row r="27" spans="1:7" s="464" customFormat="1" ht="20.100000000000001" customHeight="1">
      <c r="A27" s="462" t="s">
        <v>3314</v>
      </c>
      <c r="B27" s="463">
        <v>0</v>
      </c>
      <c r="C27" s="463">
        <v>0</v>
      </c>
      <c r="D27" s="463">
        <v>0</v>
      </c>
      <c r="E27" s="463">
        <v>0</v>
      </c>
      <c r="F27" s="463">
        <v>0</v>
      </c>
      <c r="G27" s="463">
        <v>0</v>
      </c>
    </row>
  </sheetData>
  <mergeCells count="5">
    <mergeCell ref="F4:G4"/>
    <mergeCell ref="A5:A6"/>
    <mergeCell ref="B5:D5"/>
    <mergeCell ref="E5:G5"/>
    <mergeCell ref="A3:G3"/>
  </mergeCells>
  <phoneticPr fontId="23" type="noConversion"/>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2:V26"/>
  <sheetViews>
    <sheetView topLeftCell="A4" workbookViewId="0">
      <selection activeCell="D11" sqref="D11"/>
    </sheetView>
  </sheetViews>
  <sheetFormatPr defaultRowHeight="14.25"/>
  <cols>
    <col min="1" max="1" width="24.375" customWidth="1"/>
    <col min="20" max="20" width="10.75" customWidth="1"/>
    <col min="22" max="22" width="10.625" customWidth="1"/>
  </cols>
  <sheetData>
    <row r="2" spans="1:22" ht="21.75">
      <c r="A2" s="615"/>
      <c r="B2" s="615"/>
      <c r="C2" s="615"/>
      <c r="D2" s="615"/>
      <c r="E2" s="615"/>
      <c r="F2" s="615"/>
      <c r="G2" s="615"/>
      <c r="H2" s="616" t="s">
        <v>3316</v>
      </c>
      <c r="I2" s="616"/>
      <c r="J2" s="616"/>
      <c r="K2" s="617"/>
      <c r="L2" s="617"/>
      <c r="M2" s="617"/>
      <c r="N2" s="617"/>
      <c r="O2" s="617"/>
      <c r="P2" s="617"/>
      <c r="Q2" s="617"/>
      <c r="R2" s="617"/>
      <c r="S2" s="617"/>
      <c r="T2" s="617"/>
      <c r="U2" s="617"/>
      <c r="V2" s="617"/>
    </row>
    <row r="3" spans="1:22">
      <c r="A3" s="460"/>
      <c r="B3" s="460"/>
      <c r="C3" s="460"/>
      <c r="D3" s="460"/>
      <c r="E3" s="460"/>
      <c r="F3" s="460"/>
      <c r="G3" s="460"/>
      <c r="H3" s="460"/>
      <c r="I3" s="618"/>
      <c r="J3" s="618"/>
      <c r="K3" s="460"/>
      <c r="L3" s="460"/>
      <c r="M3" s="460"/>
      <c r="N3" s="460"/>
      <c r="O3" s="460"/>
      <c r="P3" s="460"/>
      <c r="Q3" s="460"/>
      <c r="R3" s="460"/>
      <c r="S3" s="460"/>
      <c r="T3" s="460"/>
      <c r="U3" s="619" t="s">
        <v>3287</v>
      </c>
      <c r="V3" s="619"/>
    </row>
    <row r="4" spans="1:22" s="464" customFormat="1" ht="30" customHeight="1">
      <c r="A4" s="614" t="s">
        <v>3288</v>
      </c>
      <c r="B4" s="614" t="s">
        <v>3290</v>
      </c>
      <c r="C4" s="614"/>
      <c r="D4" s="614"/>
      <c r="E4" s="614" t="s">
        <v>3317</v>
      </c>
      <c r="F4" s="614"/>
      <c r="G4" s="614"/>
      <c r="H4" s="614" t="s">
        <v>3318</v>
      </c>
      <c r="I4" s="614"/>
      <c r="J4" s="614"/>
      <c r="K4" s="614" t="s">
        <v>3319</v>
      </c>
      <c r="L4" s="614"/>
      <c r="M4" s="614"/>
      <c r="N4" s="614" t="s">
        <v>3320</v>
      </c>
      <c r="O4" s="614"/>
      <c r="P4" s="614"/>
      <c r="Q4" s="614" t="s">
        <v>3321</v>
      </c>
      <c r="R4" s="614"/>
      <c r="S4" s="614"/>
      <c r="T4" s="614" t="s">
        <v>3322</v>
      </c>
      <c r="U4" s="614"/>
      <c r="V4" s="614"/>
    </row>
    <row r="5" spans="1:22" s="464" customFormat="1" ht="29.25" customHeight="1">
      <c r="A5" s="614"/>
      <c r="B5" s="465" t="s">
        <v>3291</v>
      </c>
      <c r="C5" s="465" t="s">
        <v>3292</v>
      </c>
      <c r="D5" s="465" t="s">
        <v>3293</v>
      </c>
      <c r="E5" s="465" t="s">
        <v>3291</v>
      </c>
      <c r="F5" s="465" t="s">
        <v>3292</v>
      </c>
      <c r="G5" s="465" t="s">
        <v>3293</v>
      </c>
      <c r="H5" s="465" t="s">
        <v>3291</v>
      </c>
      <c r="I5" s="465" t="s">
        <v>3292</v>
      </c>
      <c r="J5" s="465" t="s">
        <v>3293</v>
      </c>
      <c r="K5" s="465" t="s">
        <v>3291</v>
      </c>
      <c r="L5" s="465" t="s">
        <v>3292</v>
      </c>
      <c r="M5" s="465" t="s">
        <v>3293</v>
      </c>
      <c r="N5" s="465" t="s">
        <v>3291</v>
      </c>
      <c r="O5" s="465" t="s">
        <v>3292</v>
      </c>
      <c r="P5" s="465" t="s">
        <v>3293</v>
      </c>
      <c r="Q5" s="465" t="s">
        <v>3291</v>
      </c>
      <c r="R5" s="465" t="s">
        <v>3292</v>
      </c>
      <c r="S5" s="465" t="s">
        <v>3293</v>
      </c>
      <c r="T5" s="465" t="s">
        <v>3291</v>
      </c>
      <c r="U5" s="465" t="s">
        <v>3292</v>
      </c>
      <c r="V5" s="465" t="s">
        <v>3293</v>
      </c>
    </row>
    <row r="6" spans="1:22" s="464" customFormat="1" ht="20.100000000000001" customHeight="1">
      <c r="A6" s="462" t="s">
        <v>3294</v>
      </c>
      <c r="B6" s="463">
        <v>127.9525919586</v>
      </c>
      <c r="C6" s="463">
        <v>127.9525919586</v>
      </c>
      <c r="D6" s="463">
        <v>0</v>
      </c>
      <c r="E6" s="463">
        <v>3.8961840561000001</v>
      </c>
      <c r="F6" s="463">
        <v>3.8961840561000001</v>
      </c>
      <c r="G6" s="463">
        <v>0</v>
      </c>
      <c r="H6" s="463">
        <v>26.825017307700001</v>
      </c>
      <c r="I6" s="463">
        <v>26.825017307700001</v>
      </c>
      <c r="J6" s="463">
        <v>0</v>
      </c>
      <c r="K6" s="463">
        <v>20.6621674977</v>
      </c>
      <c r="L6" s="463">
        <v>20.6621674977</v>
      </c>
      <c r="M6" s="463">
        <v>0</v>
      </c>
      <c r="N6" s="463">
        <v>36.028281305699998</v>
      </c>
      <c r="O6" s="463">
        <v>36.028281305699998</v>
      </c>
      <c r="P6" s="463">
        <v>0</v>
      </c>
      <c r="Q6" s="463">
        <v>18.165740341399999</v>
      </c>
      <c r="R6" s="463">
        <v>18.165740341399999</v>
      </c>
      <c r="S6" s="463">
        <v>0</v>
      </c>
      <c r="T6" s="463">
        <v>22.375201449999999</v>
      </c>
      <c r="U6" s="463">
        <v>22.375201449999999</v>
      </c>
      <c r="V6" s="463">
        <v>0</v>
      </c>
    </row>
    <row r="7" spans="1:22" s="464" customFormat="1" ht="20.100000000000001" customHeight="1">
      <c r="A7" s="462" t="s">
        <v>3295</v>
      </c>
      <c r="B7" s="463">
        <v>0</v>
      </c>
      <c r="C7" s="463">
        <v>0</v>
      </c>
      <c r="D7" s="463">
        <v>0</v>
      </c>
      <c r="E7" s="463">
        <v>0</v>
      </c>
      <c r="F7" s="463">
        <v>0</v>
      </c>
      <c r="G7" s="463">
        <v>0</v>
      </c>
      <c r="H7" s="463">
        <v>0</v>
      </c>
      <c r="I7" s="463">
        <v>0</v>
      </c>
      <c r="J7" s="463">
        <v>0</v>
      </c>
      <c r="K7" s="463">
        <v>0</v>
      </c>
      <c r="L7" s="463">
        <v>0</v>
      </c>
      <c r="M7" s="463">
        <v>0</v>
      </c>
      <c r="N7" s="463">
        <v>0</v>
      </c>
      <c r="O7" s="463">
        <v>0</v>
      </c>
      <c r="P7" s="463">
        <v>0</v>
      </c>
      <c r="Q7" s="463">
        <v>0</v>
      </c>
      <c r="R7" s="463">
        <v>0</v>
      </c>
      <c r="S7" s="463">
        <v>0</v>
      </c>
      <c r="T7" s="463">
        <v>0</v>
      </c>
      <c r="U7" s="463">
        <v>0</v>
      </c>
      <c r="V7" s="463">
        <v>0</v>
      </c>
    </row>
    <row r="8" spans="1:22" s="464" customFormat="1" ht="20.100000000000001" customHeight="1">
      <c r="A8" s="462" t="s">
        <v>3296</v>
      </c>
      <c r="B8" s="463">
        <v>3.6049960826</v>
      </c>
      <c r="C8" s="463">
        <v>3.6049960826</v>
      </c>
      <c r="D8" s="463">
        <v>0</v>
      </c>
      <c r="E8" s="463">
        <v>0.50367408260000002</v>
      </c>
      <c r="F8" s="463">
        <v>0.50367408260000002</v>
      </c>
      <c r="G8" s="463">
        <v>0</v>
      </c>
      <c r="H8" s="463">
        <v>0</v>
      </c>
      <c r="I8" s="463">
        <v>0</v>
      </c>
      <c r="J8" s="463">
        <v>0</v>
      </c>
      <c r="K8" s="463">
        <v>3.1013220000000001</v>
      </c>
      <c r="L8" s="463">
        <v>3.1013220000000001</v>
      </c>
      <c r="M8" s="463">
        <v>0</v>
      </c>
      <c r="N8" s="463">
        <v>0</v>
      </c>
      <c r="O8" s="463">
        <v>0</v>
      </c>
      <c r="P8" s="463">
        <v>0</v>
      </c>
      <c r="Q8" s="463">
        <v>0</v>
      </c>
      <c r="R8" s="463">
        <v>0</v>
      </c>
      <c r="S8" s="463">
        <v>0</v>
      </c>
      <c r="T8" s="463">
        <v>0</v>
      </c>
      <c r="U8" s="463">
        <v>0</v>
      </c>
      <c r="V8" s="463">
        <v>0</v>
      </c>
    </row>
    <row r="9" spans="1:22" s="464" customFormat="1" ht="20.100000000000001" customHeight="1">
      <c r="A9" s="462" t="s">
        <v>3297</v>
      </c>
      <c r="B9" s="463">
        <v>0</v>
      </c>
      <c r="C9" s="463">
        <v>0</v>
      </c>
      <c r="D9" s="463">
        <v>0</v>
      </c>
      <c r="E9" s="463">
        <v>0</v>
      </c>
      <c r="F9" s="463">
        <v>0</v>
      </c>
      <c r="G9" s="463">
        <v>0</v>
      </c>
      <c r="H9" s="463">
        <v>0</v>
      </c>
      <c r="I9" s="463">
        <v>0</v>
      </c>
      <c r="J9" s="463">
        <v>0</v>
      </c>
      <c r="K9" s="463">
        <v>0</v>
      </c>
      <c r="L9" s="463">
        <v>0</v>
      </c>
      <c r="M9" s="463">
        <v>0</v>
      </c>
      <c r="N9" s="463">
        <v>0</v>
      </c>
      <c r="O9" s="463">
        <v>0</v>
      </c>
      <c r="P9" s="463">
        <v>0</v>
      </c>
      <c r="Q9" s="463">
        <v>0</v>
      </c>
      <c r="R9" s="463">
        <v>0</v>
      </c>
      <c r="S9" s="463">
        <v>0</v>
      </c>
      <c r="T9" s="463">
        <v>0</v>
      </c>
      <c r="U9" s="463">
        <v>0</v>
      </c>
      <c r="V9" s="463">
        <v>0</v>
      </c>
    </row>
    <row r="10" spans="1:22" s="464" customFormat="1" ht="20.100000000000001" customHeight="1">
      <c r="A10" s="462" t="s">
        <v>3298</v>
      </c>
      <c r="B10" s="463">
        <v>3.1</v>
      </c>
      <c r="C10" s="463">
        <v>3.1</v>
      </c>
      <c r="D10" s="463">
        <v>0</v>
      </c>
      <c r="E10" s="463">
        <v>0</v>
      </c>
      <c r="F10" s="463">
        <v>0</v>
      </c>
      <c r="G10" s="463">
        <v>0</v>
      </c>
      <c r="H10" s="463">
        <v>0</v>
      </c>
      <c r="I10" s="463">
        <v>0</v>
      </c>
      <c r="J10" s="463">
        <v>0</v>
      </c>
      <c r="K10" s="463">
        <v>3.1</v>
      </c>
      <c r="L10" s="463">
        <v>3.1</v>
      </c>
      <c r="M10" s="463">
        <v>0</v>
      </c>
      <c r="N10" s="463">
        <v>0</v>
      </c>
      <c r="O10" s="463">
        <v>0</v>
      </c>
      <c r="P10" s="463">
        <v>0</v>
      </c>
      <c r="Q10" s="463">
        <v>0</v>
      </c>
      <c r="R10" s="463">
        <v>0</v>
      </c>
      <c r="S10" s="463">
        <v>0</v>
      </c>
      <c r="T10" s="463">
        <v>0</v>
      </c>
      <c r="U10" s="463">
        <v>0</v>
      </c>
      <c r="V10" s="463">
        <v>0</v>
      </c>
    </row>
    <row r="11" spans="1:22" s="464" customFormat="1" ht="20.100000000000001" customHeight="1">
      <c r="A11" s="462" t="s">
        <v>3299</v>
      </c>
      <c r="B11" s="463">
        <v>33.392393055299998</v>
      </c>
      <c r="C11" s="463">
        <v>33.392393055299998</v>
      </c>
      <c r="D11" s="463">
        <v>0</v>
      </c>
      <c r="E11" s="463">
        <v>1.0436412977</v>
      </c>
      <c r="F11" s="463">
        <v>1.0436412977</v>
      </c>
      <c r="G11" s="463">
        <v>0</v>
      </c>
      <c r="H11" s="463">
        <v>2.5</v>
      </c>
      <c r="I11" s="463">
        <v>2.5</v>
      </c>
      <c r="J11" s="463">
        <v>0</v>
      </c>
      <c r="K11" s="463">
        <v>2.6506671762999998</v>
      </c>
      <c r="L11" s="463">
        <v>2.6506671762999998</v>
      </c>
      <c r="M11" s="463">
        <v>0</v>
      </c>
      <c r="N11" s="463">
        <v>5.8913417899000002</v>
      </c>
      <c r="O11" s="463">
        <v>5.8913417899000002</v>
      </c>
      <c r="P11" s="463">
        <v>0</v>
      </c>
      <c r="Q11" s="463">
        <v>8.1988403414000004</v>
      </c>
      <c r="R11" s="463">
        <v>8.1988403414000004</v>
      </c>
      <c r="S11" s="463">
        <v>0</v>
      </c>
      <c r="T11" s="463">
        <v>13.107902449999999</v>
      </c>
      <c r="U11" s="463">
        <v>13.107902449999999</v>
      </c>
      <c r="V11" s="463">
        <v>0</v>
      </c>
    </row>
    <row r="12" spans="1:22" s="464" customFormat="1" ht="20.100000000000001" customHeight="1">
      <c r="A12" s="462" t="s">
        <v>3300</v>
      </c>
      <c r="B12" s="463">
        <v>0</v>
      </c>
      <c r="C12" s="463">
        <v>0</v>
      </c>
      <c r="D12" s="463">
        <v>0</v>
      </c>
      <c r="E12" s="463">
        <v>0</v>
      </c>
      <c r="F12" s="463">
        <v>0</v>
      </c>
      <c r="G12" s="463">
        <v>0</v>
      </c>
      <c r="H12" s="463">
        <v>0</v>
      </c>
      <c r="I12" s="463">
        <v>0</v>
      </c>
      <c r="J12" s="463">
        <v>0</v>
      </c>
      <c r="K12" s="463">
        <v>0</v>
      </c>
      <c r="L12" s="463">
        <v>0</v>
      </c>
      <c r="M12" s="463">
        <v>0</v>
      </c>
      <c r="N12" s="463">
        <v>0</v>
      </c>
      <c r="O12" s="463">
        <v>0</v>
      </c>
      <c r="P12" s="463">
        <v>0</v>
      </c>
      <c r="Q12" s="463">
        <v>0</v>
      </c>
      <c r="R12" s="463">
        <v>0</v>
      </c>
      <c r="S12" s="463">
        <v>0</v>
      </c>
      <c r="T12" s="463">
        <v>0</v>
      </c>
      <c r="U12" s="463">
        <v>0</v>
      </c>
      <c r="V12" s="463">
        <v>0</v>
      </c>
    </row>
    <row r="13" spans="1:22" s="464" customFormat="1" ht="20.100000000000001" customHeight="1">
      <c r="A13" s="462" t="s">
        <v>3301</v>
      </c>
      <c r="B13" s="463">
        <v>39.690459998800002</v>
      </c>
      <c r="C13" s="463">
        <v>39.690459998800002</v>
      </c>
      <c r="D13" s="463">
        <v>0</v>
      </c>
      <c r="E13" s="463">
        <v>1.86336E-2</v>
      </c>
      <c r="F13" s="463">
        <v>1.86336E-2</v>
      </c>
      <c r="G13" s="463">
        <v>0</v>
      </c>
      <c r="H13" s="463">
        <v>5.7718263988</v>
      </c>
      <c r="I13" s="463">
        <v>5.7718263988</v>
      </c>
      <c r="J13" s="463">
        <v>0</v>
      </c>
      <c r="K13" s="463">
        <v>0.94</v>
      </c>
      <c r="L13" s="463">
        <v>0.94</v>
      </c>
      <c r="M13" s="463">
        <v>0</v>
      </c>
      <c r="N13" s="463">
        <v>19.8</v>
      </c>
      <c r="O13" s="463">
        <v>19.8</v>
      </c>
      <c r="P13" s="463">
        <v>0</v>
      </c>
      <c r="Q13" s="463">
        <v>4.0599999999999996</v>
      </c>
      <c r="R13" s="463">
        <v>4.0599999999999996</v>
      </c>
      <c r="S13" s="463">
        <v>0</v>
      </c>
      <c r="T13" s="463">
        <v>9.1</v>
      </c>
      <c r="U13" s="463">
        <v>9.1</v>
      </c>
      <c r="V13" s="463">
        <v>0</v>
      </c>
    </row>
    <row r="14" spans="1:22" s="464" customFormat="1" ht="20.100000000000001" customHeight="1">
      <c r="A14" s="462" t="s">
        <v>3302</v>
      </c>
      <c r="B14" s="463">
        <v>0</v>
      </c>
      <c r="C14" s="463">
        <v>0</v>
      </c>
      <c r="D14" s="463">
        <v>0</v>
      </c>
      <c r="E14" s="463">
        <v>0</v>
      </c>
      <c r="F14" s="463">
        <v>0</v>
      </c>
      <c r="G14" s="463">
        <v>0</v>
      </c>
      <c r="H14" s="463">
        <v>0</v>
      </c>
      <c r="I14" s="463">
        <v>0</v>
      </c>
      <c r="J14" s="463">
        <v>0</v>
      </c>
      <c r="K14" s="463">
        <v>0</v>
      </c>
      <c r="L14" s="463">
        <v>0</v>
      </c>
      <c r="M14" s="463">
        <v>0</v>
      </c>
      <c r="N14" s="463">
        <v>0</v>
      </c>
      <c r="O14" s="463">
        <v>0</v>
      </c>
      <c r="P14" s="463">
        <v>0</v>
      </c>
      <c r="Q14" s="463">
        <v>0</v>
      </c>
      <c r="R14" s="463">
        <v>0</v>
      </c>
      <c r="S14" s="463">
        <v>0</v>
      </c>
      <c r="T14" s="463">
        <v>0</v>
      </c>
      <c r="U14" s="463">
        <v>0</v>
      </c>
      <c r="V14" s="463">
        <v>0</v>
      </c>
    </row>
    <row r="15" spans="1:22" s="464" customFormat="1" ht="20.100000000000001" customHeight="1">
      <c r="A15" s="462" t="s">
        <v>3303</v>
      </c>
      <c r="B15" s="463">
        <v>6.2733618883000002</v>
      </c>
      <c r="C15" s="463">
        <v>6.2733618883000002</v>
      </c>
      <c r="D15" s="463">
        <v>0</v>
      </c>
      <c r="E15" s="463">
        <v>2.55383725E-2</v>
      </c>
      <c r="F15" s="463">
        <v>2.55383725E-2</v>
      </c>
      <c r="G15" s="463">
        <v>0</v>
      </c>
      <c r="H15" s="463">
        <v>0</v>
      </c>
      <c r="I15" s="463">
        <v>0</v>
      </c>
      <c r="J15" s="463">
        <v>0</v>
      </c>
      <c r="K15" s="463">
        <v>1.2224999999999999</v>
      </c>
      <c r="L15" s="463">
        <v>1.2224999999999999</v>
      </c>
      <c r="M15" s="463">
        <v>0</v>
      </c>
      <c r="N15" s="463">
        <v>5.0253235158000003</v>
      </c>
      <c r="O15" s="463">
        <v>5.0253235158000003</v>
      </c>
      <c r="P15" s="463">
        <v>0</v>
      </c>
      <c r="Q15" s="463">
        <v>0</v>
      </c>
      <c r="R15" s="463">
        <v>0</v>
      </c>
      <c r="S15" s="463">
        <v>0</v>
      </c>
      <c r="T15" s="463">
        <v>0</v>
      </c>
      <c r="U15" s="463">
        <v>0</v>
      </c>
      <c r="V15" s="463">
        <v>0</v>
      </c>
    </row>
    <row r="16" spans="1:22" s="464" customFormat="1" ht="20.100000000000001" customHeight="1">
      <c r="A16" s="462" t="s">
        <v>3304</v>
      </c>
      <c r="B16" s="463">
        <v>0</v>
      </c>
      <c r="C16" s="463">
        <v>0</v>
      </c>
      <c r="D16" s="463">
        <v>0</v>
      </c>
      <c r="E16" s="463">
        <v>0</v>
      </c>
      <c r="F16" s="463">
        <v>0</v>
      </c>
      <c r="G16" s="463">
        <v>0</v>
      </c>
      <c r="H16" s="463">
        <v>0</v>
      </c>
      <c r="I16" s="463">
        <v>0</v>
      </c>
      <c r="J16" s="463">
        <v>0</v>
      </c>
      <c r="K16" s="463">
        <v>0</v>
      </c>
      <c r="L16" s="463">
        <v>0</v>
      </c>
      <c r="M16" s="463">
        <v>0</v>
      </c>
      <c r="N16" s="463">
        <v>0</v>
      </c>
      <c r="O16" s="463">
        <v>0</v>
      </c>
      <c r="P16" s="463">
        <v>0</v>
      </c>
      <c r="Q16" s="463">
        <v>0</v>
      </c>
      <c r="R16" s="463">
        <v>0</v>
      </c>
      <c r="S16" s="463">
        <v>0</v>
      </c>
      <c r="T16" s="463">
        <v>0</v>
      </c>
      <c r="U16" s="463">
        <v>0</v>
      </c>
      <c r="V16" s="463">
        <v>0</v>
      </c>
    </row>
    <row r="17" spans="1:22" s="464" customFormat="1" ht="20.100000000000001" customHeight="1">
      <c r="A17" s="462" t="s">
        <v>3305</v>
      </c>
      <c r="B17" s="463">
        <v>9.7398147617999999</v>
      </c>
      <c r="C17" s="463">
        <v>9.7398147617999999</v>
      </c>
      <c r="D17" s="463">
        <v>0</v>
      </c>
      <c r="E17" s="463">
        <v>0.1023147618</v>
      </c>
      <c r="F17" s="463">
        <v>0.1023147618</v>
      </c>
      <c r="G17" s="463">
        <v>0</v>
      </c>
      <c r="H17" s="463">
        <v>0</v>
      </c>
      <c r="I17" s="463">
        <v>0</v>
      </c>
      <c r="J17" s="463">
        <v>0</v>
      </c>
      <c r="K17" s="463">
        <v>9.6374999999999993</v>
      </c>
      <c r="L17" s="463">
        <v>9.6374999999999993</v>
      </c>
      <c r="M17" s="463">
        <v>0</v>
      </c>
      <c r="N17" s="463">
        <v>0</v>
      </c>
      <c r="O17" s="463">
        <v>0</v>
      </c>
      <c r="P17" s="463">
        <v>0</v>
      </c>
      <c r="Q17" s="463">
        <v>0</v>
      </c>
      <c r="R17" s="463">
        <v>0</v>
      </c>
      <c r="S17" s="463">
        <v>0</v>
      </c>
      <c r="T17" s="463">
        <v>0</v>
      </c>
      <c r="U17" s="463">
        <v>0</v>
      </c>
      <c r="V17" s="463">
        <v>0</v>
      </c>
    </row>
    <row r="18" spans="1:22" s="464" customFormat="1" ht="20.100000000000001" customHeight="1">
      <c r="A18" s="462" t="s">
        <v>3306</v>
      </c>
      <c r="B18" s="463">
        <v>0</v>
      </c>
      <c r="C18" s="463">
        <v>0</v>
      </c>
      <c r="D18" s="463">
        <v>0</v>
      </c>
      <c r="E18" s="463">
        <v>0</v>
      </c>
      <c r="F18" s="463">
        <v>0</v>
      </c>
      <c r="G18" s="463">
        <v>0</v>
      </c>
      <c r="H18" s="463">
        <v>0</v>
      </c>
      <c r="I18" s="463">
        <v>0</v>
      </c>
      <c r="J18" s="463">
        <v>0</v>
      </c>
      <c r="K18" s="463">
        <v>0</v>
      </c>
      <c r="L18" s="463">
        <v>0</v>
      </c>
      <c r="M18" s="463">
        <v>0</v>
      </c>
      <c r="N18" s="463">
        <v>0</v>
      </c>
      <c r="O18" s="463">
        <v>0</v>
      </c>
      <c r="P18" s="463">
        <v>0</v>
      </c>
      <c r="Q18" s="463">
        <v>0</v>
      </c>
      <c r="R18" s="463">
        <v>0</v>
      </c>
      <c r="S18" s="463">
        <v>0</v>
      </c>
      <c r="T18" s="463">
        <v>0</v>
      </c>
      <c r="U18" s="463">
        <v>0</v>
      </c>
      <c r="V18" s="463">
        <v>0</v>
      </c>
    </row>
    <row r="19" spans="1:22" s="464" customFormat="1" ht="20.100000000000001" customHeight="1">
      <c r="A19" s="462" t="s">
        <v>3307</v>
      </c>
      <c r="B19" s="463">
        <v>3.6799999999999999E-2</v>
      </c>
      <c r="C19" s="463">
        <v>3.6799999999999999E-2</v>
      </c>
      <c r="D19" s="463">
        <v>0</v>
      </c>
      <c r="E19" s="463">
        <v>3.6799999999999999E-2</v>
      </c>
      <c r="F19" s="463">
        <v>3.6799999999999999E-2</v>
      </c>
      <c r="G19" s="463">
        <v>0</v>
      </c>
      <c r="H19" s="463">
        <v>0</v>
      </c>
      <c r="I19" s="463">
        <v>0</v>
      </c>
      <c r="J19" s="463">
        <v>0</v>
      </c>
      <c r="K19" s="463">
        <v>0</v>
      </c>
      <c r="L19" s="463">
        <v>0</v>
      </c>
      <c r="M19" s="463">
        <v>0</v>
      </c>
      <c r="N19" s="463">
        <v>0</v>
      </c>
      <c r="O19" s="463">
        <v>0</v>
      </c>
      <c r="P19" s="463">
        <v>0</v>
      </c>
      <c r="Q19" s="463">
        <v>0</v>
      </c>
      <c r="R19" s="463">
        <v>0</v>
      </c>
      <c r="S19" s="463">
        <v>0</v>
      </c>
      <c r="T19" s="463">
        <v>0</v>
      </c>
      <c r="U19" s="463">
        <v>0</v>
      </c>
      <c r="V19" s="463">
        <v>0</v>
      </c>
    </row>
    <row r="20" spans="1:22" s="464" customFormat="1" ht="20.100000000000001" customHeight="1">
      <c r="A20" s="462" t="s">
        <v>3308</v>
      </c>
      <c r="B20" s="463">
        <v>13.1</v>
      </c>
      <c r="C20" s="463">
        <v>13.1</v>
      </c>
      <c r="D20" s="463">
        <v>0</v>
      </c>
      <c r="E20" s="463">
        <v>0</v>
      </c>
      <c r="F20" s="463">
        <v>0</v>
      </c>
      <c r="G20" s="463">
        <v>0</v>
      </c>
      <c r="H20" s="463">
        <v>8.5</v>
      </c>
      <c r="I20" s="463">
        <v>8.5</v>
      </c>
      <c r="J20" s="463">
        <v>0</v>
      </c>
      <c r="K20" s="463">
        <v>0</v>
      </c>
      <c r="L20" s="463">
        <v>0</v>
      </c>
      <c r="M20" s="463">
        <v>0</v>
      </c>
      <c r="N20" s="463">
        <v>4.5999999999999996</v>
      </c>
      <c r="O20" s="463">
        <v>4.5999999999999996</v>
      </c>
      <c r="P20" s="463">
        <v>0</v>
      </c>
      <c r="Q20" s="463">
        <v>0</v>
      </c>
      <c r="R20" s="463">
        <v>0</v>
      </c>
      <c r="S20" s="463">
        <v>0</v>
      </c>
      <c r="T20" s="463">
        <v>0</v>
      </c>
      <c r="U20" s="463">
        <v>0</v>
      </c>
      <c r="V20" s="463">
        <v>0</v>
      </c>
    </row>
    <row r="21" spans="1:22" s="464" customFormat="1" ht="20.100000000000001" customHeight="1">
      <c r="A21" s="462" t="s">
        <v>3309</v>
      </c>
      <c r="B21" s="463">
        <v>0</v>
      </c>
      <c r="C21" s="463">
        <v>0</v>
      </c>
      <c r="D21" s="463">
        <v>0</v>
      </c>
      <c r="E21" s="463">
        <v>0</v>
      </c>
      <c r="F21" s="463">
        <v>0</v>
      </c>
      <c r="G21" s="463">
        <v>0</v>
      </c>
      <c r="H21" s="463">
        <v>0</v>
      </c>
      <c r="I21" s="463">
        <v>0</v>
      </c>
      <c r="J21" s="463">
        <v>0</v>
      </c>
      <c r="K21" s="463">
        <v>0</v>
      </c>
      <c r="L21" s="463">
        <v>0</v>
      </c>
      <c r="M21" s="463">
        <v>0</v>
      </c>
      <c r="N21" s="463">
        <v>0</v>
      </c>
      <c r="O21" s="463">
        <v>0</v>
      </c>
      <c r="P21" s="463">
        <v>0</v>
      </c>
      <c r="Q21" s="463">
        <v>0</v>
      </c>
      <c r="R21" s="463">
        <v>0</v>
      </c>
      <c r="S21" s="463">
        <v>0</v>
      </c>
      <c r="T21" s="463">
        <v>0</v>
      </c>
      <c r="U21" s="463">
        <v>0</v>
      </c>
      <c r="V21" s="463">
        <v>0</v>
      </c>
    </row>
    <row r="22" spans="1:22" s="464" customFormat="1" ht="20.100000000000001" customHeight="1">
      <c r="A22" s="462" t="s">
        <v>3310</v>
      </c>
      <c r="B22" s="463">
        <v>0</v>
      </c>
      <c r="C22" s="463">
        <v>0</v>
      </c>
      <c r="D22" s="463">
        <v>0</v>
      </c>
      <c r="E22" s="463">
        <v>0</v>
      </c>
      <c r="F22" s="463">
        <v>0</v>
      </c>
      <c r="G22" s="463">
        <v>0</v>
      </c>
      <c r="H22" s="463">
        <v>0</v>
      </c>
      <c r="I22" s="463">
        <v>0</v>
      </c>
      <c r="J22" s="463">
        <v>0</v>
      </c>
      <c r="K22" s="463">
        <v>0</v>
      </c>
      <c r="L22" s="463">
        <v>0</v>
      </c>
      <c r="M22" s="463">
        <v>0</v>
      </c>
      <c r="N22" s="463">
        <v>0</v>
      </c>
      <c r="O22" s="463">
        <v>0</v>
      </c>
      <c r="P22" s="463">
        <v>0</v>
      </c>
      <c r="Q22" s="463">
        <v>0</v>
      </c>
      <c r="R22" s="463">
        <v>0</v>
      </c>
      <c r="S22" s="463">
        <v>0</v>
      </c>
      <c r="T22" s="463">
        <v>0</v>
      </c>
      <c r="U22" s="463">
        <v>0</v>
      </c>
      <c r="V22" s="463">
        <v>0</v>
      </c>
    </row>
    <row r="23" spans="1:22" s="464" customFormat="1" ht="20.100000000000001" customHeight="1">
      <c r="A23" s="462" t="s">
        <v>3311</v>
      </c>
      <c r="B23" s="463">
        <v>0.78623071320000004</v>
      </c>
      <c r="C23" s="463">
        <v>0.78623071320000004</v>
      </c>
      <c r="D23" s="463">
        <v>0</v>
      </c>
      <c r="E23" s="463">
        <v>4.7878349400000103E-2</v>
      </c>
      <c r="F23" s="463">
        <v>4.7878349400000103E-2</v>
      </c>
      <c r="G23" s="463">
        <v>0</v>
      </c>
      <c r="H23" s="463">
        <v>3.3636363799999999E-2</v>
      </c>
      <c r="I23" s="463">
        <v>3.3636363799999999E-2</v>
      </c>
      <c r="J23" s="463">
        <v>0</v>
      </c>
      <c r="K23" s="463">
        <v>0</v>
      </c>
      <c r="L23" s="463">
        <v>0</v>
      </c>
      <c r="M23" s="463">
        <v>0</v>
      </c>
      <c r="N23" s="463">
        <v>0.70471600000000001</v>
      </c>
      <c r="O23" s="463">
        <v>0.70471600000000001</v>
      </c>
      <c r="P23" s="463">
        <v>0</v>
      </c>
      <c r="Q23" s="463">
        <v>0</v>
      </c>
      <c r="R23" s="463">
        <v>0</v>
      </c>
      <c r="S23" s="463">
        <v>0</v>
      </c>
      <c r="T23" s="463">
        <v>0</v>
      </c>
      <c r="U23" s="463">
        <v>0</v>
      </c>
      <c r="V23" s="463">
        <v>0</v>
      </c>
    </row>
    <row r="24" spans="1:22" s="464" customFormat="1" ht="20.100000000000001" customHeight="1">
      <c r="A24" s="462" t="s">
        <v>3312</v>
      </c>
      <c r="B24" s="463">
        <v>7.3409269485999999</v>
      </c>
      <c r="C24" s="463">
        <v>7.3409269485999999</v>
      </c>
      <c r="D24" s="463">
        <v>0</v>
      </c>
      <c r="E24" s="463">
        <v>1.3832530821</v>
      </c>
      <c r="F24" s="463">
        <v>1.3832530821</v>
      </c>
      <c r="G24" s="463">
        <v>0</v>
      </c>
      <c r="H24" s="463">
        <v>1.9554545100000001E-2</v>
      </c>
      <c r="I24" s="463">
        <v>1.9554545100000001E-2</v>
      </c>
      <c r="J24" s="463">
        <v>0</v>
      </c>
      <c r="K24" s="463">
        <v>1.0178321400000001E-2</v>
      </c>
      <c r="L24" s="463">
        <v>1.0178321400000001E-2</v>
      </c>
      <c r="M24" s="463">
        <v>0</v>
      </c>
      <c r="N24" s="463">
        <v>6.8999999999999999E-3</v>
      </c>
      <c r="O24" s="463">
        <v>6.8999999999999999E-3</v>
      </c>
      <c r="P24" s="463">
        <v>0</v>
      </c>
      <c r="Q24" s="463">
        <v>5.9069000000000003</v>
      </c>
      <c r="R24" s="463">
        <v>5.9069000000000003</v>
      </c>
      <c r="S24" s="463">
        <v>0</v>
      </c>
      <c r="T24" s="463">
        <v>1.4141000000000001E-2</v>
      </c>
      <c r="U24" s="463">
        <v>1.4141000000000001E-2</v>
      </c>
      <c r="V24" s="463">
        <v>0</v>
      </c>
    </row>
    <row r="25" spans="1:22" s="464" customFormat="1" ht="20.100000000000001" customHeight="1">
      <c r="A25" s="462" t="s">
        <v>3313</v>
      </c>
      <c r="B25" s="463">
        <v>10.88760851</v>
      </c>
      <c r="C25" s="463">
        <v>10.88760851</v>
      </c>
      <c r="D25" s="463">
        <v>0</v>
      </c>
      <c r="E25" s="463">
        <v>0.73445050999999995</v>
      </c>
      <c r="F25" s="463">
        <v>0.73445050999999995</v>
      </c>
      <c r="G25" s="463">
        <v>0</v>
      </c>
      <c r="H25" s="463">
        <v>10</v>
      </c>
      <c r="I25" s="463">
        <v>10</v>
      </c>
      <c r="J25" s="463">
        <v>0</v>
      </c>
      <c r="K25" s="463">
        <v>0</v>
      </c>
      <c r="L25" s="463">
        <v>0</v>
      </c>
      <c r="M25" s="463">
        <v>0</v>
      </c>
      <c r="N25" s="463">
        <v>0</v>
      </c>
      <c r="O25" s="463">
        <v>0</v>
      </c>
      <c r="P25" s="463">
        <v>0</v>
      </c>
      <c r="Q25" s="463">
        <v>0</v>
      </c>
      <c r="R25" s="463">
        <v>0</v>
      </c>
      <c r="S25" s="463">
        <v>0</v>
      </c>
      <c r="T25" s="463">
        <v>0.15315799999999999</v>
      </c>
      <c r="U25" s="463">
        <v>0.15315799999999999</v>
      </c>
      <c r="V25" s="463">
        <v>0</v>
      </c>
    </row>
    <row r="26" spans="1:22" s="464" customFormat="1" ht="20.100000000000001" customHeight="1">
      <c r="A26" s="462" t="s">
        <v>3314</v>
      </c>
      <c r="B26" s="463">
        <v>0</v>
      </c>
      <c r="C26" s="463">
        <v>0</v>
      </c>
      <c r="D26" s="463">
        <v>0</v>
      </c>
      <c r="E26" s="463">
        <v>0</v>
      </c>
      <c r="F26" s="463">
        <v>0</v>
      </c>
      <c r="G26" s="463">
        <v>0</v>
      </c>
      <c r="H26" s="463">
        <v>0</v>
      </c>
      <c r="I26" s="463">
        <v>0</v>
      </c>
      <c r="J26" s="463">
        <v>0</v>
      </c>
      <c r="K26" s="463">
        <v>0</v>
      </c>
      <c r="L26" s="463">
        <v>0</v>
      </c>
      <c r="M26" s="463">
        <v>0</v>
      </c>
      <c r="N26" s="463">
        <v>0</v>
      </c>
      <c r="O26" s="463">
        <v>0</v>
      </c>
      <c r="P26" s="463">
        <v>0</v>
      </c>
      <c r="Q26" s="463">
        <v>0</v>
      </c>
      <c r="R26" s="463">
        <v>0</v>
      </c>
      <c r="S26" s="463">
        <v>0</v>
      </c>
      <c r="T26" s="463">
        <v>0</v>
      </c>
      <c r="U26" s="463">
        <v>0</v>
      </c>
      <c r="V26" s="463">
        <v>0</v>
      </c>
    </row>
  </sheetData>
  <mergeCells count="12">
    <mergeCell ref="Q4:S4"/>
    <mergeCell ref="T4:V4"/>
    <mergeCell ref="A2:G2"/>
    <mergeCell ref="H2:V2"/>
    <mergeCell ref="I3:J3"/>
    <mergeCell ref="U3:V3"/>
    <mergeCell ref="A4:A5"/>
    <mergeCell ref="B4:D4"/>
    <mergeCell ref="E4:G4"/>
    <mergeCell ref="H4:J4"/>
    <mergeCell ref="K4:M4"/>
    <mergeCell ref="N4:P4"/>
  </mergeCells>
  <phoneticPr fontId="23" type="noConversion"/>
  <pageMargins left="0.70866141732283472" right="0.70866141732283472" top="0.74803149606299213" bottom="0.74803149606299213" header="0.31496062992125984" footer="0.31496062992125984"/>
  <pageSetup paperSize="8" scale="83" orientation="landscape" r:id="rId1"/>
</worksheet>
</file>

<file path=xl/worksheets/sheet13.xml><?xml version="1.0" encoding="utf-8"?>
<worksheet xmlns="http://schemas.openxmlformats.org/spreadsheetml/2006/main" xmlns:r="http://schemas.openxmlformats.org/officeDocument/2006/relationships">
  <dimension ref="B19"/>
  <sheetViews>
    <sheetView workbookViewId="0">
      <selection activeCell="F41" sqref="F41"/>
    </sheetView>
  </sheetViews>
  <sheetFormatPr defaultRowHeight="14.25"/>
  <sheetData>
    <row r="19" spans="2:2" ht="35.25">
      <c r="B19" s="190" t="s">
        <v>1604</v>
      </c>
    </row>
  </sheetData>
  <phoneticPr fontId="23"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N103"/>
  <sheetViews>
    <sheetView showZeros="0" topLeftCell="A34" zoomScaleNormal="100" workbookViewId="0">
      <selection activeCell="D13" sqref="D13"/>
    </sheetView>
  </sheetViews>
  <sheetFormatPr defaultColWidth="8.75" defaultRowHeight="14.25"/>
  <cols>
    <col min="1" max="1" width="31.75" style="13" customWidth="1"/>
    <col min="2" max="2" width="10.5" style="13" bestFit="1" customWidth="1"/>
    <col min="3" max="3" width="13" style="13" customWidth="1"/>
    <col min="4" max="4" width="13.875" style="13" bestFit="1" customWidth="1"/>
    <col min="5" max="5" width="9" style="13" customWidth="1"/>
    <col min="6" max="6" width="13.875" style="13" bestFit="1" customWidth="1"/>
    <col min="7" max="7" width="10.625" style="13" customWidth="1"/>
    <col min="8" max="8" width="30.125" style="13" customWidth="1"/>
    <col min="9" max="9" width="10.5" style="14" bestFit="1" customWidth="1"/>
    <col min="10" max="10" width="13" style="14" customWidth="1"/>
    <col min="11" max="11" width="13.875" style="279" bestFit="1" customWidth="1"/>
    <col min="12" max="12" width="9.25" style="13" customWidth="1"/>
    <col min="13" max="13" width="12.75" style="15" bestFit="1" customWidth="1"/>
    <col min="14" max="14" width="11.75" style="13" customWidth="1"/>
    <col min="15" max="16384" width="8.75" style="13"/>
  </cols>
  <sheetData>
    <row r="1" spans="1:14" ht="33" customHeight="1">
      <c r="A1" s="620" t="s">
        <v>2663</v>
      </c>
      <c r="B1" s="620"/>
      <c r="C1" s="620"/>
      <c r="D1" s="620"/>
      <c r="E1" s="620"/>
      <c r="F1" s="620"/>
      <c r="G1" s="620"/>
      <c r="H1" s="620"/>
      <c r="I1" s="620"/>
      <c r="J1" s="620"/>
      <c r="K1" s="620"/>
      <c r="L1" s="620"/>
      <c r="M1" s="620"/>
      <c r="N1" s="620"/>
    </row>
    <row r="2" spans="1:14" ht="21" customHeight="1">
      <c r="A2" s="12"/>
      <c r="B2" s="12"/>
      <c r="C2" s="12"/>
      <c r="D2" s="12"/>
      <c r="E2" s="12"/>
      <c r="F2" s="12"/>
      <c r="G2" s="7"/>
      <c r="H2" s="7"/>
      <c r="I2" s="7"/>
      <c r="J2" s="7"/>
      <c r="K2" s="6"/>
      <c r="L2" s="7"/>
      <c r="M2" s="6"/>
      <c r="N2" s="5" t="s">
        <v>917</v>
      </c>
    </row>
    <row r="3" spans="1:14" ht="36">
      <c r="A3" s="51" t="s">
        <v>1417</v>
      </c>
      <c r="B3" s="52" t="s">
        <v>1635</v>
      </c>
      <c r="C3" s="52" t="s">
        <v>1636</v>
      </c>
      <c r="D3" s="52" t="s">
        <v>1637</v>
      </c>
      <c r="E3" s="52" t="s">
        <v>1419</v>
      </c>
      <c r="F3" s="52" t="s">
        <v>1418</v>
      </c>
      <c r="G3" s="52" t="s">
        <v>1641</v>
      </c>
      <c r="H3" s="140" t="s">
        <v>1417</v>
      </c>
      <c r="I3" s="52" t="s">
        <v>1635</v>
      </c>
      <c r="J3" s="52" t="s">
        <v>1636</v>
      </c>
      <c r="K3" s="52" t="s">
        <v>1637</v>
      </c>
      <c r="L3" s="52" t="s">
        <v>1419</v>
      </c>
      <c r="M3" s="52" t="s">
        <v>1418</v>
      </c>
      <c r="N3" s="52" t="s">
        <v>1641</v>
      </c>
    </row>
    <row r="4" spans="1:14" ht="21" customHeight="1">
      <c r="A4" s="124" t="s">
        <v>918</v>
      </c>
      <c r="B4" s="110"/>
      <c r="C4" s="110"/>
      <c r="D4" s="111"/>
      <c r="E4" s="112"/>
      <c r="F4" s="111"/>
      <c r="G4" s="112"/>
      <c r="H4" s="125" t="s">
        <v>919</v>
      </c>
      <c r="I4" s="113"/>
      <c r="J4" s="113"/>
      <c r="K4" s="114"/>
      <c r="L4" s="141" t="str">
        <f>+IF(ISERROR(K4/J4),"",(K4/J4))</f>
        <v/>
      </c>
      <c r="M4" s="114"/>
      <c r="N4" s="121"/>
    </row>
    <row r="5" spans="1:14" ht="21" customHeight="1">
      <c r="A5" s="126" t="s">
        <v>920</v>
      </c>
      <c r="B5" s="110"/>
      <c r="C5" s="110"/>
      <c r="D5" s="111"/>
      <c r="E5" s="112"/>
      <c r="F5" s="111"/>
      <c r="G5" s="112"/>
      <c r="H5" s="127" t="s">
        <v>921</v>
      </c>
      <c r="I5" s="110"/>
      <c r="J5" s="110"/>
      <c r="K5" s="115"/>
      <c r="L5" s="141" t="str">
        <f t="shared" ref="L5:L68" si="0">+IF(ISERROR(K5/J5),"",(K5/J5))</f>
        <v/>
      </c>
      <c r="M5" s="115"/>
      <c r="N5" s="135"/>
    </row>
    <row r="6" spans="1:14" ht="21" customHeight="1">
      <c r="A6" s="128" t="s">
        <v>922</v>
      </c>
      <c r="B6" s="63"/>
      <c r="C6" s="63"/>
      <c r="D6" s="63"/>
      <c r="E6" s="112"/>
      <c r="F6" s="63"/>
      <c r="G6" s="112"/>
      <c r="H6" s="127" t="s">
        <v>923</v>
      </c>
      <c r="I6" s="110"/>
      <c r="J6" s="110"/>
      <c r="K6" s="115"/>
      <c r="L6" s="141" t="str">
        <f t="shared" si="0"/>
        <v/>
      </c>
      <c r="M6" s="115"/>
      <c r="N6" s="135"/>
    </row>
    <row r="7" spans="1:14" ht="21" customHeight="1">
      <c r="A7" s="128" t="s">
        <v>924</v>
      </c>
      <c r="B7" s="63"/>
      <c r="C7" s="63"/>
      <c r="D7" s="63"/>
      <c r="E7" s="112"/>
      <c r="F7" s="63"/>
      <c r="G7" s="112"/>
      <c r="H7" s="55" t="s">
        <v>1629</v>
      </c>
      <c r="I7" s="113"/>
      <c r="J7" s="113"/>
      <c r="K7" s="113"/>
      <c r="L7" s="119" t="str">
        <f t="shared" si="0"/>
        <v/>
      </c>
      <c r="M7" s="113"/>
      <c r="N7" s="121"/>
    </row>
    <row r="8" spans="1:14" ht="21" customHeight="1">
      <c r="A8" s="129" t="s">
        <v>925</v>
      </c>
      <c r="B8" s="63"/>
      <c r="C8" s="63"/>
      <c r="D8" s="63"/>
      <c r="E8" s="112"/>
      <c r="F8" s="63"/>
      <c r="G8" s="112"/>
      <c r="H8" s="62" t="s">
        <v>926</v>
      </c>
      <c r="I8" s="63"/>
      <c r="J8" s="63"/>
      <c r="K8" s="115"/>
      <c r="L8" s="141" t="str">
        <f t="shared" si="0"/>
        <v/>
      </c>
      <c r="M8" s="115"/>
      <c r="N8" s="135"/>
    </row>
    <row r="9" spans="1:14" ht="21" customHeight="1">
      <c r="A9" s="128" t="s">
        <v>927</v>
      </c>
      <c r="B9" s="63"/>
      <c r="C9" s="63"/>
      <c r="D9" s="63"/>
      <c r="E9" s="112"/>
      <c r="F9" s="63"/>
      <c r="G9" s="112"/>
      <c r="H9" s="62" t="s">
        <v>928</v>
      </c>
      <c r="I9" s="63"/>
      <c r="J9" s="63"/>
      <c r="K9" s="115"/>
      <c r="L9" s="141" t="str">
        <f t="shared" si="0"/>
        <v/>
      </c>
      <c r="M9" s="115"/>
      <c r="N9" s="135"/>
    </row>
    <row r="10" spans="1:14" ht="21" customHeight="1">
      <c r="A10" s="128" t="s">
        <v>929</v>
      </c>
      <c r="B10" s="63"/>
      <c r="C10" s="63"/>
      <c r="D10" s="63"/>
      <c r="E10" s="112"/>
      <c r="F10" s="63">
        <v>515124</v>
      </c>
      <c r="G10" s="112">
        <f t="shared" ref="G10:G41" si="1">+D10/F10-1</f>
        <v>-1</v>
      </c>
      <c r="H10" s="55" t="s">
        <v>930</v>
      </c>
      <c r="I10" s="114"/>
      <c r="J10" s="231"/>
      <c r="K10" s="56"/>
      <c r="L10" s="119" t="str">
        <f t="shared" si="0"/>
        <v/>
      </c>
      <c r="M10" s="56">
        <v>3064</v>
      </c>
      <c r="N10" s="121">
        <f t="shared" ref="N10:N79" si="2">+K10/M10-1</f>
        <v>-1</v>
      </c>
    </row>
    <row r="11" spans="1:14" ht="21" customHeight="1">
      <c r="A11" s="85" t="s">
        <v>1263</v>
      </c>
      <c r="B11" s="63"/>
      <c r="C11" s="63"/>
      <c r="D11" s="63"/>
      <c r="E11" s="112"/>
      <c r="F11" s="63">
        <v>49573</v>
      </c>
      <c r="G11" s="112"/>
      <c r="H11" s="62" t="s">
        <v>932</v>
      </c>
      <c r="I11" s="115"/>
      <c r="J11" s="115"/>
      <c r="K11" s="115"/>
      <c r="L11" s="141" t="str">
        <f t="shared" si="0"/>
        <v/>
      </c>
      <c r="M11" s="115"/>
      <c r="N11" s="135"/>
    </row>
    <row r="12" spans="1:14" ht="24">
      <c r="A12" s="129" t="s">
        <v>931</v>
      </c>
      <c r="B12" s="278"/>
      <c r="C12" s="278"/>
      <c r="D12" s="63"/>
      <c r="E12" s="112"/>
      <c r="F12" s="63">
        <v>46555</v>
      </c>
      <c r="G12" s="112">
        <f t="shared" si="1"/>
        <v>-1</v>
      </c>
      <c r="H12" s="77" t="s">
        <v>1411</v>
      </c>
      <c r="I12" s="63"/>
      <c r="J12" s="63"/>
      <c r="K12" s="115"/>
      <c r="L12" s="141" t="str">
        <f t="shared" si="0"/>
        <v/>
      </c>
      <c r="M12" s="115"/>
      <c r="N12" s="135"/>
    </row>
    <row r="13" spans="1:14" ht="27.75" customHeight="1">
      <c r="A13" s="129" t="s">
        <v>933</v>
      </c>
      <c r="B13" s="278"/>
      <c r="C13" s="278"/>
      <c r="D13" s="63"/>
      <c r="E13" s="112"/>
      <c r="F13" s="63"/>
      <c r="G13" s="112"/>
      <c r="H13" s="131" t="s">
        <v>1416</v>
      </c>
      <c r="I13" s="63"/>
      <c r="J13" s="228"/>
      <c r="K13" s="63"/>
      <c r="L13" s="141" t="str">
        <f t="shared" si="0"/>
        <v/>
      </c>
      <c r="M13" s="63">
        <v>3064</v>
      </c>
      <c r="N13" s="135"/>
    </row>
    <row r="14" spans="1:14" ht="21" customHeight="1">
      <c r="A14" s="129" t="s">
        <v>934</v>
      </c>
      <c r="B14" s="278"/>
      <c r="C14" s="278"/>
      <c r="D14" s="63"/>
      <c r="E14" s="112"/>
      <c r="F14" s="63">
        <v>418996</v>
      </c>
      <c r="G14" s="112">
        <f t="shared" si="1"/>
        <v>-1</v>
      </c>
      <c r="H14" s="131" t="s">
        <v>1594</v>
      </c>
      <c r="I14" s="63"/>
      <c r="J14" s="63"/>
      <c r="K14" s="63"/>
      <c r="L14" s="141" t="str">
        <f t="shared" si="0"/>
        <v/>
      </c>
      <c r="M14" s="63">
        <v>1560</v>
      </c>
      <c r="N14" s="135"/>
    </row>
    <row r="15" spans="1:14" ht="21" customHeight="1">
      <c r="A15" s="55" t="s">
        <v>936</v>
      </c>
      <c r="B15" s="63">
        <v>3096756</v>
      </c>
      <c r="C15" s="63">
        <v>6593215</v>
      </c>
      <c r="D15" s="63">
        <v>8934773</v>
      </c>
      <c r="E15" s="112">
        <f t="shared" ref="E15:E44" si="3">+D15/C15</f>
        <v>1.3551466166354351</v>
      </c>
      <c r="F15" s="63">
        <v>8085026</v>
      </c>
      <c r="G15" s="112">
        <f t="shared" si="1"/>
        <v>0.1051013317706091</v>
      </c>
      <c r="H15" s="131" t="s">
        <v>1595</v>
      </c>
      <c r="I15" s="63"/>
      <c r="J15" s="63"/>
      <c r="K15" s="63"/>
      <c r="L15" s="141" t="str">
        <f t="shared" si="0"/>
        <v/>
      </c>
      <c r="M15" s="63">
        <v>1504</v>
      </c>
      <c r="N15" s="135"/>
    </row>
    <row r="16" spans="1:14" ht="21" customHeight="1">
      <c r="A16" s="62" t="s">
        <v>938</v>
      </c>
      <c r="B16" s="278"/>
      <c r="C16" s="278"/>
      <c r="D16" s="63">
        <v>7923245</v>
      </c>
      <c r="E16" s="112"/>
      <c r="F16" s="63">
        <v>6845233</v>
      </c>
      <c r="G16" s="112">
        <f t="shared" si="1"/>
        <v>0.15748360939649531</v>
      </c>
      <c r="H16" s="55" t="s">
        <v>935</v>
      </c>
      <c r="I16" s="56"/>
      <c r="J16" s="56"/>
      <c r="K16" s="56"/>
      <c r="L16" s="119" t="str">
        <f t="shared" si="0"/>
        <v/>
      </c>
      <c r="M16" s="56"/>
      <c r="N16" s="121"/>
    </row>
    <row r="17" spans="1:14" ht="21" customHeight="1">
      <c r="A17" s="62" t="s">
        <v>940</v>
      </c>
      <c r="B17" s="278"/>
      <c r="C17" s="278"/>
      <c r="D17" s="63">
        <v>733919</v>
      </c>
      <c r="E17" s="112"/>
      <c r="F17" s="63">
        <v>792831</v>
      </c>
      <c r="G17" s="112">
        <f t="shared" si="1"/>
        <v>-7.4305873508982323E-2</v>
      </c>
      <c r="H17" s="62" t="s">
        <v>937</v>
      </c>
      <c r="I17" s="63"/>
      <c r="J17" s="63"/>
      <c r="K17" s="101"/>
      <c r="L17" s="141" t="str">
        <f t="shared" si="0"/>
        <v/>
      </c>
      <c r="M17" s="101"/>
      <c r="N17" s="135"/>
    </row>
    <row r="18" spans="1:14" ht="21" customHeight="1">
      <c r="A18" s="62" t="s">
        <v>1087</v>
      </c>
      <c r="B18" s="110"/>
      <c r="C18" s="63"/>
      <c r="E18" s="112"/>
      <c r="F18" s="63">
        <v>0</v>
      </c>
      <c r="G18" s="112"/>
      <c r="H18" s="62" t="s">
        <v>939</v>
      </c>
      <c r="I18" s="63"/>
      <c r="J18" s="63"/>
      <c r="K18" s="101"/>
      <c r="L18" s="141" t="str">
        <f t="shared" si="0"/>
        <v/>
      </c>
      <c r="M18" s="101"/>
      <c r="N18" s="135"/>
    </row>
    <row r="19" spans="1:14" ht="21" customHeight="1">
      <c r="A19" s="62" t="s">
        <v>942</v>
      </c>
      <c r="B19" s="110"/>
      <c r="C19" s="110"/>
      <c r="D19" s="115"/>
      <c r="E19" s="112"/>
      <c r="F19" s="115"/>
      <c r="G19" s="112"/>
      <c r="H19" s="62" t="s">
        <v>941</v>
      </c>
      <c r="I19" s="63"/>
      <c r="J19" s="63"/>
      <c r="K19" s="115"/>
      <c r="L19" s="141" t="str">
        <f t="shared" si="0"/>
        <v/>
      </c>
      <c r="M19" s="115"/>
      <c r="N19" s="135"/>
    </row>
    <row r="20" spans="1:14" ht="21" customHeight="1">
      <c r="A20" s="62" t="s">
        <v>944</v>
      </c>
      <c r="B20" s="110"/>
      <c r="C20" s="110"/>
      <c r="D20" s="115"/>
      <c r="E20" s="112"/>
      <c r="F20" s="115"/>
      <c r="G20" s="112"/>
      <c r="H20" s="62" t="s">
        <v>943</v>
      </c>
      <c r="I20" s="63"/>
      <c r="J20" s="63"/>
      <c r="K20" s="101"/>
      <c r="L20" s="141" t="str">
        <f t="shared" si="0"/>
        <v/>
      </c>
      <c r="M20" s="101"/>
      <c r="N20" s="135"/>
    </row>
    <row r="21" spans="1:14" ht="21" customHeight="1">
      <c r="A21" s="62" t="s">
        <v>945</v>
      </c>
      <c r="B21" s="278"/>
      <c r="C21" s="278"/>
      <c r="D21" s="63">
        <v>-30932</v>
      </c>
      <c r="E21" s="112"/>
      <c r="F21" s="63">
        <v>-11861</v>
      </c>
      <c r="G21" s="112">
        <f t="shared" si="1"/>
        <v>1.6078745468341622</v>
      </c>
      <c r="H21" s="55" t="s">
        <v>1262</v>
      </c>
      <c r="I21" s="56">
        <v>2698998</v>
      </c>
      <c r="J21" s="231">
        <v>2713498</v>
      </c>
      <c r="K21" s="56">
        <v>2512232</v>
      </c>
      <c r="L21" s="119">
        <f t="shared" si="0"/>
        <v>0.92582784288029696</v>
      </c>
      <c r="M21" s="56">
        <v>2306103</v>
      </c>
      <c r="N21" s="121">
        <f t="shared" si="2"/>
        <v>8.9384125513908064E-2</v>
      </c>
    </row>
    <row r="22" spans="1:14" ht="20.25" customHeight="1">
      <c r="A22" s="62" t="s">
        <v>947</v>
      </c>
      <c r="B22" s="278"/>
      <c r="C22" s="278"/>
      <c r="D22" s="63">
        <v>308541</v>
      </c>
      <c r="E22" s="112"/>
      <c r="F22" s="63">
        <v>458823</v>
      </c>
      <c r="G22" s="112">
        <f t="shared" si="1"/>
        <v>-0.32753807023623493</v>
      </c>
      <c r="H22" s="62" t="s">
        <v>946</v>
      </c>
      <c r="I22" s="63"/>
      <c r="J22" s="228"/>
      <c r="K22" s="63"/>
      <c r="L22" s="141" t="str">
        <f t="shared" si="0"/>
        <v/>
      </c>
      <c r="M22" s="63">
        <v>60775</v>
      </c>
      <c r="N22" s="135">
        <f t="shared" si="2"/>
        <v>-1</v>
      </c>
    </row>
    <row r="23" spans="1:14" ht="21" customHeight="1">
      <c r="A23" s="55" t="s">
        <v>949</v>
      </c>
      <c r="B23" s="63">
        <v>14468</v>
      </c>
      <c r="C23" s="63">
        <v>14468</v>
      </c>
      <c r="D23" s="63">
        <v>10465</v>
      </c>
      <c r="E23" s="112">
        <f t="shared" si="3"/>
        <v>0.72332043129665469</v>
      </c>
      <c r="F23" s="63">
        <v>14833</v>
      </c>
      <c r="G23" s="112">
        <f t="shared" si="1"/>
        <v>-0.29447852760736193</v>
      </c>
      <c r="H23" s="62" t="s">
        <v>1089</v>
      </c>
      <c r="I23" s="115"/>
      <c r="J23" s="115"/>
      <c r="K23" s="115"/>
      <c r="L23" s="141" t="str">
        <f t="shared" si="0"/>
        <v/>
      </c>
      <c r="M23" s="115"/>
      <c r="N23" s="135"/>
    </row>
    <row r="24" spans="1:14" ht="21" customHeight="1">
      <c r="A24" s="55" t="s">
        <v>950</v>
      </c>
      <c r="B24" s="63">
        <v>140000</v>
      </c>
      <c r="C24" s="63">
        <v>420000</v>
      </c>
      <c r="D24" s="63">
        <v>334569</v>
      </c>
      <c r="E24" s="112">
        <f t="shared" si="3"/>
        <v>0.7965928571428571</v>
      </c>
      <c r="F24" s="63">
        <v>231381</v>
      </c>
      <c r="G24" s="112">
        <f t="shared" si="1"/>
        <v>0.44596574481050744</v>
      </c>
      <c r="H24" s="62" t="s">
        <v>948</v>
      </c>
      <c r="I24" s="278"/>
      <c r="J24" s="278"/>
      <c r="K24" s="63"/>
      <c r="L24" s="141" t="str">
        <f t="shared" si="0"/>
        <v/>
      </c>
      <c r="M24" s="63">
        <v>60775</v>
      </c>
      <c r="N24" s="135">
        <f t="shared" si="2"/>
        <v>-1</v>
      </c>
    </row>
    <row r="25" spans="1:14" ht="30" customHeight="1">
      <c r="A25" s="55" t="s">
        <v>952</v>
      </c>
      <c r="B25" s="63">
        <v>31400</v>
      </c>
      <c r="C25" s="63">
        <v>31400</v>
      </c>
      <c r="D25" s="63">
        <v>31400</v>
      </c>
      <c r="E25" s="112">
        <f t="shared" si="3"/>
        <v>1</v>
      </c>
      <c r="F25" s="63">
        <v>31000</v>
      </c>
      <c r="G25" s="112"/>
      <c r="H25" s="77" t="s">
        <v>1412</v>
      </c>
      <c r="I25" s="63">
        <v>2509558</v>
      </c>
      <c r="J25" s="228">
        <v>2524058</v>
      </c>
      <c r="K25" s="63">
        <v>2361085</v>
      </c>
      <c r="L25" s="141">
        <f t="shared" si="0"/>
        <v>0.93543214934046681</v>
      </c>
      <c r="M25" s="63">
        <v>2082423</v>
      </c>
      <c r="N25" s="135">
        <f t="shared" si="2"/>
        <v>0.13381623234088358</v>
      </c>
    </row>
    <row r="26" spans="1:14" ht="21" customHeight="1">
      <c r="A26" s="128" t="s">
        <v>954</v>
      </c>
      <c r="B26" s="63">
        <v>8050</v>
      </c>
      <c r="C26" s="63">
        <v>28000</v>
      </c>
      <c r="D26" s="63">
        <v>21652</v>
      </c>
      <c r="E26" s="112">
        <f t="shared" si="3"/>
        <v>0.77328571428571424</v>
      </c>
      <c r="F26" s="63">
        <v>8303</v>
      </c>
      <c r="G26" s="112">
        <f t="shared" si="1"/>
        <v>1.6077321450078284</v>
      </c>
      <c r="H26" s="62" t="s">
        <v>951</v>
      </c>
      <c r="I26" s="278"/>
      <c r="J26" s="278"/>
      <c r="K26" s="63"/>
      <c r="L26" s="141" t="str">
        <f t="shared" si="0"/>
        <v/>
      </c>
      <c r="M26" s="63">
        <v>844802</v>
      </c>
      <c r="N26" s="135">
        <f t="shared" si="2"/>
        <v>-1</v>
      </c>
    </row>
    <row r="27" spans="1:14" ht="32.25" customHeight="1">
      <c r="A27" s="130" t="s">
        <v>1413</v>
      </c>
      <c r="B27" s="63">
        <v>8050</v>
      </c>
      <c r="C27" s="63">
        <v>28000</v>
      </c>
      <c r="D27" s="63">
        <v>21652</v>
      </c>
      <c r="E27" s="112">
        <f t="shared" si="3"/>
        <v>0.77328571428571424</v>
      </c>
      <c r="F27" s="63">
        <v>8303</v>
      </c>
      <c r="G27" s="112">
        <f t="shared" si="1"/>
        <v>1.6077321450078284</v>
      </c>
      <c r="H27" s="62" t="s">
        <v>953</v>
      </c>
      <c r="I27" s="278"/>
      <c r="J27" s="278"/>
      <c r="K27" s="63"/>
      <c r="L27" s="141" t="str">
        <f t="shared" si="0"/>
        <v/>
      </c>
      <c r="M27" s="63">
        <v>579073</v>
      </c>
      <c r="N27" s="135">
        <f t="shared" si="2"/>
        <v>-1</v>
      </c>
    </row>
    <row r="28" spans="1:14" ht="21" customHeight="1">
      <c r="A28" s="128" t="s">
        <v>957</v>
      </c>
      <c r="B28" s="110"/>
      <c r="C28" s="110"/>
      <c r="D28" s="111"/>
      <c r="E28" s="112"/>
      <c r="F28" s="111"/>
      <c r="G28" s="112"/>
      <c r="H28" s="62" t="s">
        <v>955</v>
      </c>
      <c r="I28" s="278"/>
      <c r="J28" s="278"/>
      <c r="K28" s="63"/>
      <c r="L28" s="141" t="str">
        <f t="shared" si="0"/>
        <v/>
      </c>
      <c r="M28" s="63">
        <v>108500</v>
      </c>
      <c r="N28" s="135">
        <f t="shared" si="2"/>
        <v>-1</v>
      </c>
    </row>
    <row r="29" spans="1:14" ht="27" customHeight="1">
      <c r="A29" s="129" t="s">
        <v>959</v>
      </c>
      <c r="B29" s="110"/>
      <c r="C29" s="110"/>
      <c r="D29" s="63"/>
      <c r="E29" s="112"/>
      <c r="F29" s="63"/>
      <c r="G29" s="112"/>
      <c r="H29" s="62" t="s">
        <v>956</v>
      </c>
      <c r="I29" s="278"/>
      <c r="J29" s="278"/>
      <c r="K29" s="63"/>
      <c r="L29" s="141" t="str">
        <f t="shared" si="0"/>
        <v/>
      </c>
      <c r="M29" s="63">
        <v>73913</v>
      </c>
      <c r="N29" s="135">
        <f t="shared" si="2"/>
        <v>-1</v>
      </c>
    </row>
    <row r="30" spans="1:14" ht="21" customHeight="1">
      <c r="A30" s="128" t="s">
        <v>961</v>
      </c>
      <c r="B30" s="110"/>
      <c r="C30" s="110"/>
      <c r="D30" s="110"/>
      <c r="E30" s="112"/>
      <c r="F30" s="110"/>
      <c r="G30" s="112"/>
      <c r="H30" s="62" t="s">
        <v>958</v>
      </c>
      <c r="I30" s="278"/>
      <c r="J30" s="278"/>
      <c r="K30" s="63"/>
      <c r="L30" s="141" t="str">
        <f t="shared" si="0"/>
        <v/>
      </c>
      <c r="M30" s="63">
        <v>438002</v>
      </c>
      <c r="N30" s="135">
        <f t="shared" si="2"/>
        <v>-1</v>
      </c>
    </row>
    <row r="31" spans="1:14" ht="17.25" customHeight="1">
      <c r="A31" s="129" t="s">
        <v>962</v>
      </c>
      <c r="B31" s="110"/>
      <c r="C31" s="110"/>
      <c r="D31" s="63"/>
      <c r="E31" s="112"/>
      <c r="F31" s="63"/>
      <c r="G31" s="112"/>
      <c r="H31" s="62" t="s">
        <v>960</v>
      </c>
      <c r="I31" s="63"/>
      <c r="J31" s="63"/>
      <c r="K31" s="115"/>
      <c r="L31" s="141" t="str">
        <f t="shared" si="0"/>
        <v/>
      </c>
      <c r="M31" s="115"/>
      <c r="N31" s="135"/>
    </row>
    <row r="32" spans="1:14" ht="27" customHeight="1">
      <c r="A32" s="129" t="s">
        <v>964</v>
      </c>
      <c r="B32" s="63"/>
      <c r="C32" s="63"/>
      <c r="D32" s="111"/>
      <c r="E32" s="112"/>
      <c r="F32" s="111"/>
      <c r="G32" s="112"/>
      <c r="H32" s="77" t="s">
        <v>1414</v>
      </c>
      <c r="I32" s="278"/>
      <c r="J32" s="278"/>
      <c r="K32" s="63"/>
      <c r="L32" s="141" t="str">
        <f t="shared" si="0"/>
        <v/>
      </c>
      <c r="M32" s="63">
        <v>38133</v>
      </c>
      <c r="N32" s="135">
        <f t="shared" si="2"/>
        <v>-1</v>
      </c>
    </row>
    <row r="33" spans="1:14" ht="21" customHeight="1">
      <c r="A33" s="58" t="s">
        <v>965</v>
      </c>
      <c r="B33" s="116"/>
      <c r="C33" s="116"/>
      <c r="D33" s="111"/>
      <c r="E33" s="112"/>
      <c r="F33" s="111"/>
      <c r="G33" s="112"/>
      <c r="H33" s="62" t="s">
        <v>963</v>
      </c>
      <c r="I33" s="63">
        <v>14468</v>
      </c>
      <c r="J33" s="228">
        <v>14468</v>
      </c>
      <c r="K33" s="63">
        <v>14468</v>
      </c>
      <c r="L33" s="141">
        <f t="shared" si="0"/>
        <v>1</v>
      </c>
      <c r="M33" s="63">
        <v>14468</v>
      </c>
      <c r="N33" s="135">
        <f t="shared" si="2"/>
        <v>0</v>
      </c>
    </row>
    <row r="34" spans="1:14" ht="29.25" customHeight="1">
      <c r="A34" s="128" t="s">
        <v>967</v>
      </c>
      <c r="B34" s="63">
        <v>10480</v>
      </c>
      <c r="C34" s="63">
        <v>10480</v>
      </c>
      <c r="D34" s="63">
        <v>9800</v>
      </c>
      <c r="E34" s="112">
        <f t="shared" si="3"/>
        <v>0.93511450381679384</v>
      </c>
      <c r="F34" s="63">
        <v>11069</v>
      </c>
      <c r="G34" s="112">
        <f t="shared" si="1"/>
        <v>-0.11464450266510073</v>
      </c>
      <c r="H34" s="77" t="s">
        <v>1415</v>
      </c>
      <c r="I34" s="63"/>
      <c r="J34" s="63"/>
      <c r="K34" s="63"/>
      <c r="L34" s="141" t="str">
        <f t="shared" si="0"/>
        <v/>
      </c>
      <c r="M34" s="63">
        <v>14468</v>
      </c>
      <c r="N34" s="135">
        <f t="shared" si="2"/>
        <v>-1</v>
      </c>
    </row>
    <row r="35" spans="1:14" ht="21" customHeight="1">
      <c r="A35" s="58" t="s">
        <v>968</v>
      </c>
      <c r="B35" s="116"/>
      <c r="C35" s="116"/>
      <c r="D35" s="111"/>
      <c r="E35" s="112"/>
      <c r="F35" s="111"/>
      <c r="G35" s="112"/>
      <c r="H35" s="62" t="s">
        <v>966</v>
      </c>
      <c r="I35" s="63">
        <v>13037</v>
      </c>
      <c r="J35" s="228">
        <v>13037</v>
      </c>
      <c r="K35" s="63">
        <v>10415</v>
      </c>
      <c r="L35" s="141">
        <f t="shared" si="0"/>
        <v>0.79888011045485929</v>
      </c>
      <c r="M35" s="63">
        <v>12445</v>
      </c>
      <c r="N35" s="135">
        <f t="shared" si="2"/>
        <v>-0.16311771795901964</v>
      </c>
    </row>
    <row r="36" spans="1:14" ht="21" customHeight="1">
      <c r="A36" s="55" t="s">
        <v>970</v>
      </c>
      <c r="B36" s="63"/>
      <c r="C36" s="63"/>
      <c r="D36" s="63"/>
      <c r="E36" s="112"/>
      <c r="F36" s="63">
        <v>166</v>
      </c>
      <c r="G36" s="112">
        <f t="shared" si="1"/>
        <v>-1</v>
      </c>
      <c r="H36" s="62" t="s">
        <v>951</v>
      </c>
      <c r="I36" s="278"/>
      <c r="J36" s="278"/>
      <c r="K36" s="115"/>
      <c r="L36" s="141" t="str">
        <f t="shared" si="0"/>
        <v/>
      </c>
      <c r="M36" s="115"/>
      <c r="N36" s="135"/>
    </row>
    <row r="37" spans="1:14" ht="30" customHeight="1">
      <c r="A37" s="128" t="s">
        <v>972</v>
      </c>
      <c r="B37" s="63">
        <v>400</v>
      </c>
      <c r="C37" s="63">
        <v>400</v>
      </c>
      <c r="D37" s="63">
        <v>91</v>
      </c>
      <c r="E37" s="112">
        <f t="shared" si="3"/>
        <v>0.22750000000000001</v>
      </c>
      <c r="F37" s="63">
        <v>1212</v>
      </c>
      <c r="G37" s="112">
        <f t="shared" si="1"/>
        <v>-0.92491749174917492</v>
      </c>
      <c r="H37" s="62" t="s">
        <v>969</v>
      </c>
      <c r="I37" s="115"/>
      <c r="J37" s="115"/>
      <c r="K37" s="63"/>
      <c r="L37" s="141" t="str">
        <f t="shared" si="0"/>
        <v/>
      </c>
      <c r="M37" s="63">
        <v>12445</v>
      </c>
      <c r="N37" s="135">
        <f t="shared" si="2"/>
        <v>-1</v>
      </c>
    </row>
    <row r="38" spans="1:14" ht="27" customHeight="1">
      <c r="A38" s="128" t="s">
        <v>974</v>
      </c>
      <c r="B38" s="63">
        <v>2000</v>
      </c>
      <c r="C38" s="63">
        <v>2000</v>
      </c>
      <c r="D38" s="63">
        <v>5965</v>
      </c>
      <c r="E38" s="112">
        <f t="shared" si="3"/>
        <v>2.9824999999999999</v>
      </c>
      <c r="F38" s="63">
        <v>12090</v>
      </c>
      <c r="G38" s="112">
        <f t="shared" si="1"/>
        <v>-0.50661703887510345</v>
      </c>
      <c r="H38" s="62" t="s">
        <v>971</v>
      </c>
      <c r="I38" s="115"/>
      <c r="J38" s="115"/>
      <c r="K38" s="115"/>
      <c r="L38" s="141" t="str">
        <f t="shared" si="0"/>
        <v/>
      </c>
      <c r="M38" s="115"/>
      <c r="N38" s="135"/>
    </row>
    <row r="39" spans="1:14" ht="21" customHeight="1">
      <c r="A39" s="55" t="s">
        <v>975</v>
      </c>
      <c r="B39" s="63">
        <v>53478</v>
      </c>
      <c r="C39" s="63">
        <v>53478</v>
      </c>
      <c r="D39" s="63">
        <v>55731</v>
      </c>
      <c r="E39" s="112">
        <f t="shared" si="3"/>
        <v>1.0421294738023112</v>
      </c>
      <c r="F39" s="63">
        <v>59896</v>
      </c>
      <c r="G39" s="112">
        <f t="shared" si="1"/>
        <v>-6.9537197809536488E-2</v>
      </c>
      <c r="H39" s="62" t="s">
        <v>973</v>
      </c>
      <c r="I39" s="63">
        <v>31400</v>
      </c>
      <c r="J39" s="228">
        <v>31400</v>
      </c>
      <c r="K39" s="63">
        <v>13321</v>
      </c>
      <c r="L39" s="141">
        <f t="shared" si="0"/>
        <v>0.4242356687898089</v>
      </c>
      <c r="M39" s="63">
        <v>15811</v>
      </c>
      <c r="N39" s="135">
        <f t="shared" si="2"/>
        <v>-0.15748529504775155</v>
      </c>
    </row>
    <row r="40" spans="1:14" ht="30.75" customHeight="1">
      <c r="A40" s="62" t="s">
        <v>976</v>
      </c>
      <c r="B40" s="278"/>
      <c r="C40" s="278"/>
      <c r="D40" s="63">
        <v>39960</v>
      </c>
      <c r="E40" s="112"/>
      <c r="F40" s="63">
        <v>45327</v>
      </c>
      <c r="G40" s="112">
        <f t="shared" si="1"/>
        <v>-0.1184062479316963</v>
      </c>
      <c r="H40" s="77" t="s">
        <v>1420</v>
      </c>
      <c r="I40" s="63">
        <v>535</v>
      </c>
      <c r="J40" s="228">
        <v>535</v>
      </c>
      <c r="K40" s="63">
        <v>238</v>
      </c>
      <c r="L40" s="141">
        <f t="shared" si="0"/>
        <v>0.44485981308411215</v>
      </c>
      <c r="M40" s="63">
        <v>181</v>
      </c>
      <c r="N40" s="135"/>
    </row>
    <row r="41" spans="1:14" ht="31.5" customHeight="1">
      <c r="A41" s="62" t="s">
        <v>978</v>
      </c>
      <c r="B41" s="278"/>
      <c r="C41" s="278"/>
      <c r="D41" s="63">
        <v>15771</v>
      </c>
      <c r="E41" s="112"/>
      <c r="F41" s="63">
        <v>14569</v>
      </c>
      <c r="G41" s="112">
        <f t="shared" si="1"/>
        <v>8.2503946736220746E-2</v>
      </c>
      <c r="H41" s="131" t="s">
        <v>1421</v>
      </c>
      <c r="I41" s="63">
        <v>130000</v>
      </c>
      <c r="J41" s="228">
        <v>130000</v>
      </c>
      <c r="K41" s="63">
        <v>112705</v>
      </c>
      <c r="L41" s="141">
        <f t="shared" si="0"/>
        <v>0.86696153846153845</v>
      </c>
      <c r="M41" s="63">
        <v>120000</v>
      </c>
      <c r="N41" s="135"/>
    </row>
    <row r="42" spans="1:14" ht="29.25" customHeight="1">
      <c r="A42" s="191" t="s">
        <v>1592</v>
      </c>
      <c r="B42" s="278">
        <v>13159</v>
      </c>
      <c r="C42" s="278">
        <v>13159</v>
      </c>
      <c r="D42" s="63">
        <v>13000</v>
      </c>
      <c r="E42" s="112"/>
      <c r="F42" s="63">
        <v>15539</v>
      </c>
      <c r="G42" s="112"/>
      <c r="H42" s="131" t="s">
        <v>1597</v>
      </c>
      <c r="I42" s="63"/>
      <c r="J42" s="228"/>
      <c r="K42" s="63"/>
      <c r="L42" s="141" t="str">
        <f t="shared" si="0"/>
        <v/>
      </c>
      <c r="M42" s="63">
        <v>120000</v>
      </c>
      <c r="N42" s="135"/>
    </row>
    <row r="43" spans="1:14" ht="21" customHeight="1">
      <c r="A43" s="62" t="s">
        <v>1593</v>
      </c>
      <c r="B43" s="278">
        <v>13159</v>
      </c>
      <c r="C43" s="278">
        <v>13159</v>
      </c>
      <c r="D43" s="63">
        <v>13000</v>
      </c>
      <c r="E43" s="112"/>
      <c r="F43" s="63">
        <v>15539</v>
      </c>
      <c r="G43" s="112"/>
      <c r="H43" s="55" t="s">
        <v>977</v>
      </c>
      <c r="I43" s="113"/>
      <c r="J43" s="113"/>
      <c r="K43" s="114"/>
      <c r="L43" s="119" t="str">
        <f t="shared" si="0"/>
        <v/>
      </c>
      <c r="M43" s="114"/>
      <c r="N43" s="121"/>
    </row>
    <row r="44" spans="1:14" ht="21" customHeight="1">
      <c r="A44" s="55" t="s">
        <v>1591</v>
      </c>
      <c r="B44" s="63">
        <v>125000</v>
      </c>
      <c r="C44" s="63">
        <v>125000</v>
      </c>
      <c r="D44" s="63">
        <v>142779</v>
      </c>
      <c r="E44" s="112">
        <f t="shared" si="3"/>
        <v>1.1422319999999999</v>
      </c>
      <c r="F44" s="63">
        <f>+F45</f>
        <v>150700</v>
      </c>
      <c r="G44" s="112"/>
      <c r="H44" s="62" t="s">
        <v>979</v>
      </c>
      <c r="I44" s="110"/>
      <c r="J44" s="110"/>
      <c r="K44" s="115"/>
      <c r="L44" s="141" t="str">
        <f t="shared" si="0"/>
        <v/>
      </c>
      <c r="M44" s="115"/>
      <c r="N44" s="135"/>
    </row>
    <row r="45" spans="1:14" ht="21" customHeight="1">
      <c r="A45" s="116" t="s">
        <v>1261</v>
      </c>
      <c r="B45" s="63">
        <v>125000</v>
      </c>
      <c r="C45" s="63">
        <v>125000</v>
      </c>
      <c r="D45" s="63">
        <v>142779</v>
      </c>
      <c r="E45" s="112">
        <f>+D45/C45</f>
        <v>1.1422319999999999</v>
      </c>
      <c r="F45" s="63">
        <v>150700</v>
      </c>
      <c r="G45" s="116"/>
      <c r="H45" s="62" t="s">
        <v>980</v>
      </c>
      <c r="I45" s="110"/>
      <c r="J45" s="110"/>
      <c r="K45" s="115"/>
      <c r="L45" s="141" t="str">
        <f t="shared" si="0"/>
        <v/>
      </c>
      <c r="M45" s="115"/>
      <c r="N45" s="135"/>
    </row>
    <row r="46" spans="1:14" ht="21" customHeight="1">
      <c r="A46" s="116"/>
      <c r="B46" s="116"/>
      <c r="C46" s="116"/>
      <c r="D46" s="63"/>
      <c r="E46" s="116"/>
      <c r="F46" s="63"/>
      <c r="G46" s="116"/>
      <c r="H46" s="62" t="s">
        <v>981</v>
      </c>
      <c r="I46" s="110"/>
      <c r="J46" s="110"/>
      <c r="K46" s="115"/>
      <c r="L46" s="141" t="str">
        <f t="shared" si="0"/>
        <v/>
      </c>
      <c r="M46" s="115"/>
      <c r="N46" s="135"/>
    </row>
    <row r="47" spans="1:14" ht="21" customHeight="1">
      <c r="A47" s="116"/>
      <c r="B47" s="116"/>
      <c r="C47" s="116"/>
      <c r="D47" s="63"/>
      <c r="E47" s="116"/>
      <c r="F47" s="63"/>
      <c r="G47" s="116"/>
      <c r="H47" s="62" t="s">
        <v>982</v>
      </c>
      <c r="I47" s="110"/>
      <c r="J47" s="110"/>
      <c r="K47" s="115"/>
      <c r="L47" s="141" t="str">
        <f t="shared" si="0"/>
        <v/>
      </c>
      <c r="M47" s="115"/>
      <c r="N47" s="135"/>
    </row>
    <row r="48" spans="1:14" ht="21" customHeight="1">
      <c r="A48" s="116"/>
      <c r="B48" s="116"/>
      <c r="C48" s="116"/>
      <c r="D48" s="63"/>
      <c r="E48" s="116"/>
      <c r="F48" s="63"/>
      <c r="G48" s="116"/>
      <c r="H48" s="62" t="s">
        <v>1598</v>
      </c>
      <c r="I48" s="110"/>
      <c r="J48" s="110"/>
      <c r="K48" s="115"/>
      <c r="L48" s="141" t="str">
        <f t="shared" si="0"/>
        <v/>
      </c>
      <c r="M48" s="115"/>
      <c r="N48" s="135"/>
    </row>
    <row r="49" spans="1:14" ht="21" customHeight="1">
      <c r="A49" s="116"/>
      <c r="B49" s="116"/>
      <c r="C49" s="116"/>
      <c r="D49" s="63"/>
      <c r="E49" s="116"/>
      <c r="F49" s="63"/>
      <c r="G49" s="116"/>
      <c r="H49" s="62" t="s">
        <v>1599</v>
      </c>
      <c r="I49" s="110"/>
      <c r="J49" s="110"/>
      <c r="K49" s="115"/>
      <c r="L49" s="141" t="str">
        <f t="shared" si="0"/>
        <v/>
      </c>
      <c r="M49" s="115"/>
      <c r="N49" s="135"/>
    </row>
    <row r="50" spans="1:14" ht="21" customHeight="1">
      <c r="A50" s="116"/>
      <c r="B50" s="116"/>
      <c r="C50" s="116"/>
      <c r="D50" s="63"/>
      <c r="E50" s="116"/>
      <c r="F50" s="63"/>
      <c r="G50" s="116"/>
      <c r="H50" s="62" t="s">
        <v>983</v>
      </c>
      <c r="I50" s="110"/>
      <c r="J50" s="110"/>
      <c r="K50" s="115"/>
      <c r="L50" s="141" t="str">
        <f t="shared" si="0"/>
        <v/>
      </c>
      <c r="M50" s="115"/>
      <c r="N50" s="135"/>
    </row>
    <row r="51" spans="1:14" ht="21" customHeight="1">
      <c r="A51" s="116"/>
      <c r="B51" s="116"/>
      <c r="C51" s="116"/>
      <c r="D51" s="63"/>
      <c r="E51" s="116"/>
      <c r="F51" s="63"/>
      <c r="G51" s="116"/>
      <c r="H51" s="55" t="s">
        <v>984</v>
      </c>
      <c r="I51" s="56">
        <v>5882</v>
      </c>
      <c r="J51" s="56">
        <v>5882</v>
      </c>
      <c r="K51" s="56">
        <v>55093</v>
      </c>
      <c r="L51" s="119">
        <f t="shared" si="0"/>
        <v>9.36637198231894</v>
      </c>
      <c r="M51" s="56">
        <v>54416</v>
      </c>
      <c r="N51" s="121">
        <f t="shared" si="2"/>
        <v>1.2441193766539183E-2</v>
      </c>
    </row>
    <row r="52" spans="1:14" ht="21" customHeight="1">
      <c r="A52" s="116"/>
      <c r="B52" s="116"/>
      <c r="C52" s="116"/>
      <c r="D52" s="117"/>
      <c r="E52" s="116"/>
      <c r="F52" s="117"/>
      <c r="G52" s="116"/>
      <c r="H52" s="62" t="s">
        <v>985</v>
      </c>
      <c r="I52" s="63">
        <v>5882</v>
      </c>
      <c r="J52" s="63">
        <v>5882</v>
      </c>
      <c r="K52" s="63"/>
      <c r="L52" s="141">
        <f t="shared" si="0"/>
        <v>0</v>
      </c>
      <c r="M52" s="63">
        <v>9662</v>
      </c>
      <c r="N52" s="135">
        <f t="shared" si="2"/>
        <v>-1</v>
      </c>
    </row>
    <row r="53" spans="1:14" ht="21" customHeight="1">
      <c r="A53" s="116"/>
      <c r="B53" s="116"/>
      <c r="C53" s="116"/>
      <c r="D53" s="63"/>
      <c r="E53" s="116"/>
      <c r="F53" s="63"/>
      <c r="G53" s="116"/>
      <c r="H53" s="85" t="s">
        <v>1265</v>
      </c>
      <c r="I53" s="63"/>
      <c r="J53" s="63"/>
      <c r="K53" s="63"/>
      <c r="L53" s="141" t="str">
        <f t="shared" si="0"/>
        <v/>
      </c>
      <c r="M53" s="63">
        <v>5793</v>
      </c>
      <c r="N53" s="135">
        <f t="shared" si="2"/>
        <v>-1</v>
      </c>
    </row>
    <row r="54" spans="1:14" ht="21" customHeight="1">
      <c r="A54" s="116"/>
      <c r="B54" s="116"/>
      <c r="C54" s="116"/>
      <c r="D54" s="63"/>
      <c r="E54" s="116"/>
      <c r="F54" s="63"/>
      <c r="G54" s="116"/>
      <c r="H54" s="62" t="s">
        <v>986</v>
      </c>
      <c r="I54" s="63"/>
      <c r="J54" s="63"/>
      <c r="K54" s="63"/>
      <c r="L54" s="141" t="str">
        <f t="shared" si="0"/>
        <v/>
      </c>
      <c r="M54" s="63">
        <v>3869</v>
      </c>
      <c r="N54" s="135"/>
    </row>
    <row r="55" spans="1:14" ht="21" customHeight="1">
      <c r="A55" s="116"/>
      <c r="B55" s="116"/>
      <c r="C55" s="116"/>
      <c r="D55" s="63"/>
      <c r="E55" s="116"/>
      <c r="F55" s="63"/>
      <c r="G55" s="116"/>
      <c r="H55" s="62" t="s">
        <v>987</v>
      </c>
      <c r="I55" s="110"/>
      <c r="J55" s="110"/>
      <c r="K55" s="63">
        <v>55093</v>
      </c>
      <c r="L55" s="141" t="str">
        <f t="shared" si="0"/>
        <v/>
      </c>
      <c r="M55" s="63">
        <v>44754</v>
      </c>
      <c r="N55" s="135">
        <f t="shared" si="2"/>
        <v>0.23101845645081998</v>
      </c>
    </row>
    <row r="56" spans="1:14" ht="21" customHeight="1">
      <c r="A56" s="116"/>
      <c r="B56" s="116"/>
      <c r="C56" s="116"/>
      <c r="D56" s="117"/>
      <c r="E56" s="116"/>
      <c r="F56" s="117"/>
      <c r="G56" s="116"/>
      <c r="H56" s="62" t="s">
        <v>988</v>
      </c>
      <c r="I56" s="110"/>
      <c r="J56" s="110"/>
      <c r="K56" s="63"/>
      <c r="L56" s="141" t="str">
        <f t="shared" si="0"/>
        <v/>
      </c>
      <c r="M56" s="63">
        <v>44754</v>
      </c>
      <c r="N56" s="135">
        <f t="shared" si="2"/>
        <v>-1</v>
      </c>
    </row>
    <row r="57" spans="1:14" ht="21" customHeight="1">
      <c r="A57" s="116"/>
      <c r="B57" s="116"/>
      <c r="C57" s="116"/>
      <c r="D57" s="117"/>
      <c r="E57" s="116"/>
      <c r="F57" s="117"/>
      <c r="G57" s="116"/>
      <c r="H57" s="62" t="s">
        <v>1600</v>
      </c>
      <c r="I57" s="110"/>
      <c r="J57" s="110"/>
      <c r="K57" s="115"/>
      <c r="L57" s="141" t="str">
        <f t="shared" si="0"/>
        <v/>
      </c>
      <c r="M57" s="115"/>
      <c r="N57" s="135"/>
    </row>
    <row r="58" spans="1:14" ht="33" customHeight="1">
      <c r="A58" s="116"/>
      <c r="B58" s="116"/>
      <c r="C58" s="116"/>
      <c r="D58" s="117"/>
      <c r="E58" s="116"/>
      <c r="F58" s="117"/>
      <c r="G58" s="116"/>
      <c r="H58" s="55" t="s">
        <v>989</v>
      </c>
      <c r="I58" s="56">
        <v>79</v>
      </c>
      <c r="J58" s="56">
        <v>79</v>
      </c>
      <c r="K58" s="56">
        <v>54</v>
      </c>
      <c r="L58" s="119">
        <f t="shared" si="0"/>
        <v>0.68354430379746833</v>
      </c>
      <c r="M58" s="56">
        <v>437</v>
      </c>
      <c r="N58" s="121">
        <f t="shared" si="2"/>
        <v>-0.8764302059496567</v>
      </c>
    </row>
    <row r="59" spans="1:14" ht="21" customHeight="1">
      <c r="A59" s="116"/>
      <c r="B59" s="116"/>
      <c r="C59" s="116"/>
      <c r="D59" s="63"/>
      <c r="E59" s="116"/>
      <c r="F59" s="63"/>
      <c r="G59" s="116"/>
      <c r="H59" s="62" t="s">
        <v>990</v>
      </c>
      <c r="I59" s="63"/>
      <c r="J59" s="63"/>
      <c r="K59" s="63"/>
      <c r="L59" s="141" t="str">
        <f t="shared" si="0"/>
        <v/>
      </c>
      <c r="M59" s="63">
        <v>413</v>
      </c>
      <c r="N59" s="135">
        <f t="shared" si="2"/>
        <v>-1</v>
      </c>
    </row>
    <row r="60" spans="1:14" ht="29.25" customHeight="1">
      <c r="A60" s="116"/>
      <c r="B60" s="116"/>
      <c r="C60" s="116"/>
      <c r="D60" s="63"/>
      <c r="E60" s="116"/>
      <c r="F60" s="63"/>
      <c r="G60" s="116"/>
      <c r="H60" s="62" t="s">
        <v>991</v>
      </c>
      <c r="I60" s="63"/>
      <c r="J60" s="63"/>
      <c r="K60" s="63"/>
      <c r="L60" s="141" t="str">
        <f t="shared" si="0"/>
        <v/>
      </c>
      <c r="M60" s="63">
        <v>413</v>
      </c>
      <c r="N60" s="135">
        <f t="shared" si="2"/>
        <v>-1</v>
      </c>
    </row>
    <row r="61" spans="1:14" ht="21" customHeight="1">
      <c r="A61" s="116"/>
      <c r="B61" s="116"/>
      <c r="C61" s="116"/>
      <c r="D61" s="63"/>
      <c r="E61" s="116"/>
      <c r="F61" s="63"/>
      <c r="G61" s="116"/>
      <c r="H61" s="62" t="s">
        <v>992</v>
      </c>
      <c r="I61" s="63">
        <v>79</v>
      </c>
      <c r="J61" s="63">
        <v>79</v>
      </c>
      <c r="K61" s="63">
        <v>54</v>
      </c>
      <c r="L61" s="141">
        <f t="shared" si="0"/>
        <v>0.68354430379746833</v>
      </c>
      <c r="M61" s="63">
        <v>24</v>
      </c>
      <c r="N61" s="135">
        <f t="shared" si="2"/>
        <v>1.25</v>
      </c>
    </row>
    <row r="62" spans="1:14" ht="29.25" customHeight="1">
      <c r="A62" s="116"/>
      <c r="B62" s="116"/>
      <c r="C62" s="116"/>
      <c r="D62" s="63"/>
      <c r="E62" s="116"/>
      <c r="F62" s="63"/>
      <c r="G62" s="116"/>
      <c r="H62" s="62" t="s">
        <v>993</v>
      </c>
      <c r="I62" s="63"/>
      <c r="J62" s="63"/>
      <c r="K62" s="63"/>
      <c r="L62" s="141" t="str">
        <f t="shared" si="0"/>
        <v/>
      </c>
      <c r="M62" s="63">
        <v>24</v>
      </c>
      <c r="N62" s="135">
        <f t="shared" si="2"/>
        <v>-1</v>
      </c>
    </row>
    <row r="63" spans="1:14" ht="33" customHeight="1">
      <c r="A63" s="116"/>
      <c r="B63" s="116"/>
      <c r="C63" s="116"/>
      <c r="D63" s="63"/>
      <c r="E63" s="116"/>
      <c r="F63" s="63"/>
      <c r="G63" s="116"/>
      <c r="H63" s="62" t="s">
        <v>994</v>
      </c>
      <c r="I63" s="63"/>
      <c r="J63" s="63"/>
      <c r="K63" s="115"/>
      <c r="L63" s="141" t="str">
        <f t="shared" si="0"/>
        <v/>
      </c>
      <c r="M63" s="115"/>
      <c r="N63" s="135"/>
    </row>
    <row r="64" spans="1:14" ht="27.75" customHeight="1">
      <c r="A64" s="116"/>
      <c r="B64" s="116"/>
      <c r="C64" s="116"/>
      <c r="D64" s="63"/>
      <c r="E64" s="116"/>
      <c r="F64" s="63"/>
      <c r="G64" s="116"/>
      <c r="H64" s="77" t="s">
        <v>1422</v>
      </c>
      <c r="I64" s="63"/>
      <c r="J64" s="63"/>
      <c r="K64" s="115"/>
      <c r="L64" s="141" t="str">
        <f t="shared" si="0"/>
        <v/>
      </c>
      <c r="M64" s="115"/>
      <c r="N64" s="135"/>
    </row>
    <row r="65" spans="1:14" ht="31.5" customHeight="1">
      <c r="A65" s="116"/>
      <c r="B65" s="116"/>
      <c r="C65" s="116"/>
      <c r="D65" s="63"/>
      <c r="E65" s="116"/>
      <c r="F65" s="63"/>
      <c r="G65" s="116"/>
      <c r="H65" s="55" t="s">
        <v>1596</v>
      </c>
      <c r="I65" s="56">
        <v>84545</v>
      </c>
      <c r="J65" s="56">
        <v>84545</v>
      </c>
      <c r="K65" s="56">
        <v>41436</v>
      </c>
      <c r="L65" s="119">
        <f t="shared" si="0"/>
        <v>0.49010586078419777</v>
      </c>
      <c r="M65" s="56">
        <v>40755</v>
      </c>
      <c r="N65" s="121">
        <f t="shared" si="2"/>
        <v>1.6709606183290315E-2</v>
      </c>
    </row>
    <row r="66" spans="1:14" ht="31.5" customHeight="1">
      <c r="A66" s="116"/>
      <c r="B66" s="116"/>
      <c r="C66" s="116"/>
      <c r="D66" s="63"/>
      <c r="E66" s="116"/>
      <c r="F66" s="63"/>
      <c r="G66" s="116"/>
      <c r="H66" s="131" t="s">
        <v>1423</v>
      </c>
      <c r="I66" s="63">
        <v>13159</v>
      </c>
      <c r="J66" s="63">
        <v>13159</v>
      </c>
      <c r="K66" s="63">
        <v>12023</v>
      </c>
      <c r="L66" s="141">
        <f t="shared" si="0"/>
        <v>0.9136712516148644</v>
      </c>
      <c r="M66" s="63">
        <v>11031</v>
      </c>
      <c r="N66" s="135"/>
    </row>
    <row r="67" spans="1:14" ht="33.75" customHeight="1">
      <c r="A67" s="116"/>
      <c r="B67" s="116"/>
      <c r="C67" s="116"/>
      <c r="D67" s="63"/>
      <c r="E67" s="116"/>
      <c r="F67" s="63"/>
      <c r="G67" s="116"/>
      <c r="H67" s="77" t="s">
        <v>995</v>
      </c>
      <c r="I67" s="63">
        <v>71386</v>
      </c>
      <c r="J67" s="63">
        <v>71386</v>
      </c>
      <c r="K67" s="63">
        <v>29413</v>
      </c>
      <c r="L67" s="141">
        <f t="shared" si="0"/>
        <v>0.41202756843078475</v>
      </c>
      <c r="M67" s="63">
        <v>29724</v>
      </c>
      <c r="N67" s="135">
        <f t="shared" si="2"/>
        <v>-1.0462925582021221E-2</v>
      </c>
    </row>
    <row r="68" spans="1:14" ht="30" customHeight="1">
      <c r="A68" s="116"/>
      <c r="B68" s="116"/>
      <c r="C68" s="116"/>
      <c r="D68" s="63"/>
      <c r="E68" s="116"/>
      <c r="F68" s="63"/>
      <c r="G68" s="116"/>
      <c r="H68" s="77" t="s">
        <v>1424</v>
      </c>
      <c r="I68" s="110"/>
      <c r="J68" s="110"/>
      <c r="K68" s="63"/>
      <c r="L68" s="141" t="str">
        <f t="shared" si="0"/>
        <v/>
      </c>
      <c r="M68" s="63">
        <v>14720</v>
      </c>
      <c r="N68" s="135">
        <f t="shared" si="2"/>
        <v>-1</v>
      </c>
    </row>
    <row r="69" spans="1:14" ht="32.25" customHeight="1">
      <c r="A69" s="116"/>
      <c r="B69" s="116"/>
      <c r="C69" s="116"/>
      <c r="D69" s="63"/>
      <c r="E69" s="116"/>
      <c r="F69" s="63"/>
      <c r="G69" s="116"/>
      <c r="H69" s="77" t="s">
        <v>1425</v>
      </c>
      <c r="I69" s="110"/>
      <c r="J69" s="110"/>
      <c r="K69" s="63"/>
      <c r="L69" s="141" t="str">
        <f>+IF(ISERROR(K69/J69),"",(K69/J69))</f>
        <v/>
      </c>
      <c r="M69" s="63">
        <v>10730</v>
      </c>
      <c r="N69" s="135">
        <f t="shared" si="2"/>
        <v>-1</v>
      </c>
    </row>
    <row r="70" spans="1:14" s="16" customFormat="1" ht="35.25" customHeight="1">
      <c r="A70" s="116"/>
      <c r="B70" s="116"/>
      <c r="C70" s="116"/>
      <c r="D70" s="63"/>
      <c r="E70" s="116"/>
      <c r="F70" s="63"/>
      <c r="G70" s="116"/>
      <c r="H70" s="77" t="s">
        <v>1426</v>
      </c>
      <c r="I70" s="110"/>
      <c r="J70" s="110"/>
      <c r="K70" s="63"/>
      <c r="L70" s="141" t="str">
        <f>+IF(ISERROR(K70/J70),"",(K70/J70))</f>
        <v/>
      </c>
      <c r="M70" s="63">
        <v>4274</v>
      </c>
      <c r="N70" s="135">
        <f t="shared" si="2"/>
        <v>-1</v>
      </c>
    </row>
    <row r="71" spans="1:14" s="16" customFormat="1" ht="32.25" customHeight="1">
      <c r="A71" s="116"/>
      <c r="B71" s="116"/>
      <c r="C71" s="116"/>
      <c r="D71" s="63"/>
      <c r="E71" s="116"/>
      <c r="F71" s="63"/>
      <c r="G71" s="116"/>
      <c r="H71" s="77" t="s">
        <v>1601</v>
      </c>
      <c r="I71" s="110"/>
      <c r="J71" s="110"/>
      <c r="K71" s="63"/>
      <c r="L71" s="141" t="str">
        <f>+IF(ISERROR(K71/J71),"",(K71/J71))</f>
        <v/>
      </c>
      <c r="M71" s="63"/>
      <c r="N71" s="135"/>
    </row>
    <row r="72" spans="1:14" s="27" customFormat="1" ht="28.5" customHeight="1">
      <c r="A72" s="116"/>
      <c r="B72" s="116"/>
      <c r="C72" s="116"/>
      <c r="D72" s="111"/>
      <c r="E72" s="112"/>
      <c r="F72" s="111"/>
      <c r="G72" s="112"/>
      <c r="H72" s="62" t="s">
        <v>996</v>
      </c>
      <c r="I72" s="110"/>
      <c r="J72" s="110"/>
      <c r="K72" s="115"/>
      <c r="L72" s="141" t="str">
        <f>+IF(ISERROR(K72/J72),"",(K72/J72))</f>
        <v/>
      </c>
      <c r="M72" s="115"/>
      <c r="N72" s="135"/>
    </row>
    <row r="73" spans="1:14" s="27" customFormat="1" ht="20.25" customHeight="1">
      <c r="A73" s="116"/>
      <c r="B73" s="116"/>
      <c r="C73" s="116"/>
      <c r="D73" s="111"/>
      <c r="E73" s="112"/>
      <c r="F73" s="111"/>
      <c r="G73" s="112"/>
      <c r="H73" s="116"/>
      <c r="I73" s="116"/>
      <c r="J73" s="116"/>
      <c r="K73" s="98"/>
      <c r="L73" s="116"/>
      <c r="M73" s="98"/>
      <c r="N73" s="121"/>
    </row>
    <row r="74" spans="1:14" s="27" customFormat="1" ht="20.25" customHeight="1">
      <c r="A74" s="132" t="s">
        <v>997</v>
      </c>
      <c r="B74" s="56">
        <v>3495191</v>
      </c>
      <c r="C74" s="56">
        <f>SUM(C15,C23:C26,C34,C37:C39,C42,C44)</f>
        <v>7291600</v>
      </c>
      <c r="D74" s="56">
        <f>SUM(D15,D23:D26,D34,D37:D39,D42,D44)</f>
        <v>9560225</v>
      </c>
      <c r="E74" s="118">
        <f>+D74/C74</f>
        <v>1.3111285588896813</v>
      </c>
      <c r="F74" s="56">
        <v>9136339</v>
      </c>
      <c r="G74" s="118">
        <f t="shared" ref="G74:G79" si="4">+D74/F74-1</f>
        <v>4.6395607693628715E-2</v>
      </c>
      <c r="H74" s="132" t="s">
        <v>998</v>
      </c>
      <c r="I74" s="56">
        <v>2789504</v>
      </c>
      <c r="J74" s="231">
        <f>SUM(J21,J51,J58,J65)</f>
        <v>2804004</v>
      </c>
      <c r="K74" s="56">
        <v>2608815</v>
      </c>
      <c r="L74" s="119">
        <f>+K74/J74</f>
        <v>0.93038918632070422</v>
      </c>
      <c r="M74" s="56">
        <v>2404775</v>
      </c>
      <c r="N74" s="121">
        <f t="shared" si="2"/>
        <v>8.4847854788909549E-2</v>
      </c>
    </row>
    <row r="75" spans="1:14" s="27" customFormat="1" ht="20.25" customHeight="1">
      <c r="A75" s="133" t="s">
        <v>1264</v>
      </c>
      <c r="B75" s="277">
        <v>3836035</v>
      </c>
      <c r="C75" s="277">
        <f>SUM(C76:C79)</f>
        <v>5017423</v>
      </c>
      <c r="D75" s="56">
        <f>SUM(D76:D79)</f>
        <v>5204849</v>
      </c>
      <c r="E75" s="118">
        <f>+D75/C75</f>
        <v>1.0373550326532166</v>
      </c>
      <c r="F75" s="56">
        <f>SUM(F76:F79)</f>
        <v>4164362.16</v>
      </c>
      <c r="G75" s="121">
        <f t="shared" si="4"/>
        <v>0.24985503182076751</v>
      </c>
      <c r="H75" s="133" t="s">
        <v>1096</v>
      </c>
      <c r="I75" s="277">
        <v>4541722</v>
      </c>
      <c r="J75" s="120">
        <f>SUM(J76:J79)</f>
        <v>9505019</v>
      </c>
      <c r="K75" s="120">
        <f>SUM(K76:K79)</f>
        <v>12156259</v>
      </c>
      <c r="L75" s="119">
        <f>+K75/J75</f>
        <v>1.2789305313329726</v>
      </c>
      <c r="M75" s="120">
        <f>SUM(M76:M79)</f>
        <v>10895926.16</v>
      </c>
      <c r="N75" s="121">
        <f t="shared" si="2"/>
        <v>0.11567009738252487</v>
      </c>
    </row>
    <row r="76" spans="1:14" ht="25.5" customHeight="1">
      <c r="A76" s="122" t="s">
        <v>1281</v>
      </c>
      <c r="B76" s="278">
        <v>3836035</v>
      </c>
      <c r="C76" s="278">
        <v>5017423</v>
      </c>
      <c r="D76" s="63">
        <v>5141674</v>
      </c>
      <c r="E76" s="112">
        <f>+D76/C76</f>
        <v>1.024763907687273</v>
      </c>
      <c r="F76" s="63">
        <v>4113103.41</v>
      </c>
      <c r="G76" s="135">
        <f t="shared" si="4"/>
        <v>0.25007165817890287</v>
      </c>
      <c r="H76" s="116" t="s">
        <v>1282</v>
      </c>
      <c r="I76" s="278">
        <v>1946817</v>
      </c>
      <c r="J76" s="278">
        <v>5699547</v>
      </c>
      <c r="K76" s="134">
        <v>5742556</v>
      </c>
      <c r="L76" s="112">
        <f>+K76/J76</f>
        <v>1.0075460383079569</v>
      </c>
      <c r="M76" s="134">
        <v>2301495</v>
      </c>
      <c r="N76" s="135">
        <f t="shared" si="2"/>
        <v>1.4951416361973413</v>
      </c>
    </row>
    <row r="77" spans="1:14" s="27" customFormat="1" ht="29.25" customHeight="1">
      <c r="A77" s="122" t="s">
        <v>1283</v>
      </c>
      <c r="B77" s="278"/>
      <c r="C77" s="278"/>
      <c r="D77" s="63">
        <v>55401</v>
      </c>
      <c r="E77" s="112"/>
      <c r="F77" s="63">
        <v>46827</v>
      </c>
      <c r="G77" s="135">
        <f t="shared" si="4"/>
        <v>0.18309949388173496</v>
      </c>
      <c r="H77" s="136" t="s">
        <v>1284</v>
      </c>
      <c r="I77" s="134"/>
      <c r="J77" s="134"/>
      <c r="K77" s="134"/>
      <c r="L77" s="112"/>
      <c r="M77" s="134"/>
      <c r="N77" s="135"/>
    </row>
    <row r="78" spans="1:14" ht="21.75" customHeight="1">
      <c r="A78" s="137" t="s">
        <v>1285</v>
      </c>
      <c r="B78" s="280"/>
      <c r="C78" s="63"/>
      <c r="D78" s="63">
        <v>7764</v>
      </c>
      <c r="E78" s="112"/>
      <c r="F78" s="63">
        <v>4419.75</v>
      </c>
      <c r="G78" s="135">
        <f t="shared" si="4"/>
        <v>0.75666044459528248</v>
      </c>
      <c r="H78" s="136" t="s">
        <v>1286</v>
      </c>
      <c r="I78" s="278">
        <v>1605242</v>
      </c>
      <c r="J78" s="278">
        <v>3375242</v>
      </c>
      <c r="K78" s="138">
        <v>3375242</v>
      </c>
      <c r="L78" s="112">
        <f>+K78/J78</f>
        <v>1</v>
      </c>
      <c r="M78" s="138">
        <v>3452756</v>
      </c>
      <c r="N78" s="135">
        <f t="shared" si="2"/>
        <v>-2.2449892202055399E-2</v>
      </c>
    </row>
    <row r="79" spans="1:14" ht="21.75" customHeight="1">
      <c r="A79" s="122" t="s">
        <v>1287</v>
      </c>
      <c r="B79" s="280"/>
      <c r="C79" s="63"/>
      <c r="D79" s="63">
        <v>10</v>
      </c>
      <c r="E79" s="112"/>
      <c r="F79" s="63">
        <v>12</v>
      </c>
      <c r="G79" s="135">
        <f t="shared" si="4"/>
        <v>-0.16666666666666663</v>
      </c>
      <c r="H79" s="136" t="s">
        <v>1288</v>
      </c>
      <c r="I79" s="278">
        <v>989663</v>
      </c>
      <c r="J79" s="101">
        <v>430230</v>
      </c>
      <c r="K79" s="63">
        <v>3038461</v>
      </c>
      <c r="L79" s="112">
        <f>+K79/J79</f>
        <v>7.0624108035236963</v>
      </c>
      <c r="M79" s="63">
        <v>5141675.16</v>
      </c>
      <c r="N79" s="135">
        <f t="shared" si="2"/>
        <v>-0.40905232138391256</v>
      </c>
    </row>
    <row r="80" spans="1:14">
      <c r="A80" s="122"/>
      <c r="B80" s="280"/>
      <c r="C80" s="63"/>
      <c r="D80" s="123"/>
      <c r="E80" s="116"/>
      <c r="F80" s="123"/>
      <c r="G80" s="116"/>
      <c r="H80" s="116"/>
      <c r="I80" s="116"/>
      <c r="J80" s="116"/>
      <c r="K80" s="116"/>
      <c r="L80" s="116"/>
      <c r="M80" s="116"/>
      <c r="N80" s="121"/>
    </row>
    <row r="81" spans="1:14" ht="29.25" customHeight="1">
      <c r="A81" s="139" t="s">
        <v>999</v>
      </c>
      <c r="B81" s="277">
        <v>7331226</v>
      </c>
      <c r="C81" s="120">
        <f>+C74+C75</f>
        <v>12309023</v>
      </c>
      <c r="D81" s="120">
        <f>+D74+D75</f>
        <v>14765074</v>
      </c>
      <c r="E81" s="118">
        <f>+D81/C81</f>
        <v>1.1995325705378892</v>
      </c>
      <c r="F81" s="120">
        <f>+F74+F75</f>
        <v>13300701.16</v>
      </c>
      <c r="G81" s="118">
        <f>+D81/F81-1</f>
        <v>0.11009741684926322</v>
      </c>
      <c r="H81" s="139" t="s">
        <v>1000</v>
      </c>
      <c r="I81" s="277">
        <f>+I74+I75</f>
        <v>7331226</v>
      </c>
      <c r="J81" s="120">
        <f>+J74+J75</f>
        <v>12309023</v>
      </c>
      <c r="K81" s="120">
        <f>+K74+K75</f>
        <v>14765074</v>
      </c>
      <c r="L81" s="118">
        <f>+K81/J81</f>
        <v>1.1995325705378892</v>
      </c>
      <c r="M81" s="120">
        <f>+M74+M75</f>
        <v>13300701.16</v>
      </c>
      <c r="N81" s="121">
        <f>+K81/M81-1</f>
        <v>0.11009741684926322</v>
      </c>
    </row>
    <row r="82" spans="1:14">
      <c r="D82" s="14"/>
      <c r="F82" s="14"/>
    </row>
    <row r="83" spans="1:14">
      <c r="D83" s="14"/>
      <c r="F83" s="14"/>
    </row>
    <row r="84" spans="1:14">
      <c r="D84" s="14"/>
      <c r="F84" s="14"/>
    </row>
    <row r="85" spans="1:14">
      <c r="D85" s="14"/>
      <c r="F85" s="14"/>
    </row>
    <row r="86" spans="1:14">
      <c r="D86" s="14"/>
      <c r="F86" s="14"/>
    </row>
    <row r="87" spans="1:14">
      <c r="D87" s="14"/>
      <c r="F87" s="14"/>
    </row>
    <row r="88" spans="1:14">
      <c r="D88" s="14"/>
      <c r="F88" s="14"/>
    </row>
    <row r="89" spans="1:14">
      <c r="D89" s="14"/>
      <c r="F89" s="14"/>
    </row>
    <row r="90" spans="1:14">
      <c r="D90" s="14"/>
      <c r="F90" s="14"/>
    </row>
    <row r="91" spans="1:14">
      <c r="D91" s="14"/>
      <c r="F91" s="14"/>
    </row>
    <row r="92" spans="1:14">
      <c r="D92" s="14"/>
      <c r="F92" s="14"/>
    </row>
    <row r="93" spans="1:14">
      <c r="D93" s="14"/>
      <c r="F93" s="14"/>
    </row>
    <row r="94" spans="1:14">
      <c r="D94" s="14"/>
      <c r="F94" s="14"/>
    </row>
    <row r="95" spans="1:14">
      <c r="D95" s="14"/>
      <c r="F95" s="14"/>
    </row>
    <row r="96" spans="1:14">
      <c r="D96" s="14"/>
      <c r="F96" s="14"/>
    </row>
    <row r="97" spans="4:6">
      <c r="D97" s="14"/>
      <c r="F97" s="14"/>
    </row>
    <row r="98" spans="4:6">
      <c r="D98" s="14"/>
      <c r="F98" s="14"/>
    </row>
    <row r="99" spans="4:6">
      <c r="D99" s="14"/>
      <c r="F99" s="14"/>
    </row>
    <row r="100" spans="4:6">
      <c r="D100" s="14"/>
      <c r="F100" s="14"/>
    </row>
    <row r="101" spans="4:6">
      <c r="D101" s="14"/>
      <c r="F101" s="14"/>
    </row>
    <row r="102" spans="4:6">
      <c r="D102" s="14"/>
      <c r="F102" s="14"/>
    </row>
    <row r="103" spans="4:6">
      <c r="D103" s="14"/>
      <c r="F103" s="14"/>
    </row>
  </sheetData>
  <mergeCells count="1">
    <mergeCell ref="A1:N1"/>
  </mergeCells>
  <phoneticPr fontId="23" type="noConversion"/>
  <printOptions horizontalCentered="1"/>
  <pageMargins left="0.47244094488188981" right="0.39370078740157483" top="0.98425196850393704" bottom="0.98425196850393704" header="0.51181102362204722" footer="0.51181102362204722"/>
  <pageSetup paperSize="8" scale="90" orientation="landscape" r:id="rId1"/>
  <headerFooter alignWithMargins="0">
    <oddFooter>第 &amp;P 页，共 &amp;N 页</oddFooter>
  </headerFooter>
  <legacyDrawing r:id="rId2"/>
</worksheet>
</file>

<file path=xl/worksheets/sheet15.xml><?xml version="1.0" encoding="utf-8"?>
<worksheet xmlns="http://schemas.openxmlformats.org/spreadsheetml/2006/main" xmlns:r="http://schemas.openxmlformats.org/officeDocument/2006/relationships">
  <dimension ref="A1:E16"/>
  <sheetViews>
    <sheetView topLeftCell="A4" workbookViewId="0">
      <selection activeCell="D15" sqref="D15"/>
    </sheetView>
  </sheetViews>
  <sheetFormatPr defaultRowHeight="14.25"/>
  <cols>
    <col min="2" max="2" width="14.5" customWidth="1"/>
    <col min="3" max="4" width="17.125" customWidth="1"/>
    <col min="5" max="5" width="23" customWidth="1"/>
  </cols>
  <sheetData>
    <row r="1" spans="1:5">
      <c r="A1" s="596" t="s">
        <v>2666</v>
      </c>
      <c r="B1" s="596"/>
      <c r="C1" s="596"/>
      <c r="D1" s="596"/>
      <c r="E1" s="596"/>
    </row>
    <row r="2" spans="1:5" ht="36.75" customHeight="1">
      <c r="A2" s="596"/>
      <c r="B2" s="596"/>
      <c r="C2" s="596"/>
      <c r="D2" s="596"/>
      <c r="E2" s="596"/>
    </row>
    <row r="3" spans="1:5" ht="29.25" customHeight="1">
      <c r="A3" s="8"/>
      <c r="B3" s="8"/>
      <c r="C3" s="8"/>
      <c r="D3" s="8"/>
      <c r="E3" s="31" t="s">
        <v>917</v>
      </c>
    </row>
    <row r="4" spans="1:5" ht="38.25" customHeight="1">
      <c r="A4" s="32" t="s">
        <v>1279</v>
      </c>
      <c r="B4" s="32" t="s">
        <v>1268</v>
      </c>
      <c r="C4" s="219" t="s">
        <v>2664</v>
      </c>
      <c r="D4" s="220" t="s">
        <v>2665</v>
      </c>
      <c r="E4" s="32" t="s">
        <v>1266</v>
      </c>
    </row>
    <row r="5" spans="1:5" ht="31.5" customHeight="1">
      <c r="A5" s="33">
        <v>1</v>
      </c>
      <c r="B5" s="34" t="s">
        <v>1269</v>
      </c>
      <c r="C5" s="35">
        <v>204763</v>
      </c>
      <c r="D5" s="225">
        <v>215054.9559</v>
      </c>
      <c r="E5" s="37">
        <f>D5/C5</f>
        <v>1.0502627715944775</v>
      </c>
    </row>
    <row r="6" spans="1:5" ht="31.5" customHeight="1">
      <c r="A6" s="33">
        <v>2</v>
      </c>
      <c r="B6" s="34" t="s">
        <v>1270</v>
      </c>
      <c r="C6" s="35">
        <v>176177</v>
      </c>
      <c r="D6" s="225">
        <v>215317.878532</v>
      </c>
      <c r="E6" s="37">
        <f t="shared" ref="E6:E15" si="0">D6/C6</f>
        <v>1.222167925052646</v>
      </c>
    </row>
    <row r="7" spans="1:5" ht="31.5" customHeight="1">
      <c r="A7" s="33">
        <v>3</v>
      </c>
      <c r="B7" s="34" t="s">
        <v>1271</v>
      </c>
      <c r="C7" s="35">
        <v>105898</v>
      </c>
      <c r="D7" s="225">
        <v>124600.82211000001</v>
      </c>
      <c r="E7" s="37">
        <f t="shared" si="0"/>
        <v>1.1766116650928253</v>
      </c>
    </row>
    <row r="8" spans="1:5" ht="31.5" customHeight="1">
      <c r="A8" s="33">
        <v>4</v>
      </c>
      <c r="B8" s="34" t="s">
        <v>1272</v>
      </c>
      <c r="C8" s="35">
        <v>74971</v>
      </c>
      <c r="D8" s="225">
        <v>75030.964999999997</v>
      </c>
      <c r="E8" s="37">
        <f t="shared" si="0"/>
        <v>1.0007998426058076</v>
      </c>
    </row>
    <row r="9" spans="1:5" ht="31.5" customHeight="1">
      <c r="A9" s="33">
        <v>5</v>
      </c>
      <c r="B9" s="34" t="s">
        <v>1273</v>
      </c>
      <c r="C9" s="35">
        <v>880190</v>
      </c>
      <c r="D9" s="225">
        <v>865194.92469300004</v>
      </c>
      <c r="E9" s="37">
        <f t="shared" si="0"/>
        <v>0.98296381996273541</v>
      </c>
    </row>
    <row r="10" spans="1:5" ht="31.5" customHeight="1">
      <c r="A10" s="33">
        <v>6</v>
      </c>
      <c r="B10" s="34" t="s">
        <v>1274</v>
      </c>
      <c r="C10" s="35">
        <v>619450</v>
      </c>
      <c r="D10" s="225">
        <v>570798.36005999998</v>
      </c>
      <c r="E10" s="37">
        <f t="shared" si="0"/>
        <v>0.92145994036645407</v>
      </c>
    </row>
    <row r="11" spans="1:5" ht="31.5" customHeight="1">
      <c r="A11" s="33">
        <v>7</v>
      </c>
      <c r="B11" s="34" t="s">
        <v>1275</v>
      </c>
      <c r="C11" s="35">
        <v>1473981</v>
      </c>
      <c r="D11" s="225">
        <v>1472377.3731439998</v>
      </c>
      <c r="E11" s="37">
        <f t="shared" si="0"/>
        <v>0.99891204374004805</v>
      </c>
    </row>
    <row r="12" spans="1:5" ht="31.5" customHeight="1">
      <c r="A12" s="33">
        <v>8</v>
      </c>
      <c r="B12" s="34" t="s">
        <v>1276</v>
      </c>
      <c r="C12" s="35">
        <v>915331</v>
      </c>
      <c r="D12" s="225">
        <v>955621.96</v>
      </c>
      <c r="E12" s="37">
        <f t="shared" si="0"/>
        <v>1.0440179126458078</v>
      </c>
    </row>
    <row r="13" spans="1:5" ht="31.5" customHeight="1">
      <c r="A13" s="33">
        <v>9</v>
      </c>
      <c r="B13" s="34" t="s">
        <v>1277</v>
      </c>
      <c r="C13" s="35">
        <v>1235551</v>
      </c>
      <c r="D13" s="225">
        <v>1243618.6833139998</v>
      </c>
      <c r="E13" s="37">
        <f t="shared" si="0"/>
        <v>1.0065296238795483</v>
      </c>
    </row>
    <row r="14" spans="1:5" ht="31.5" customHeight="1">
      <c r="A14" s="33">
        <v>10</v>
      </c>
      <c r="B14" s="34" t="s">
        <v>1278</v>
      </c>
      <c r="C14" s="35">
        <v>13234</v>
      </c>
      <c r="D14" s="225">
        <v>4940.4355969999997</v>
      </c>
      <c r="E14" s="37">
        <f t="shared" si="0"/>
        <v>0.37331385801722833</v>
      </c>
    </row>
    <row r="15" spans="1:5" s="25" customFormat="1" ht="38.25" customHeight="1">
      <c r="A15" s="621" t="s">
        <v>1280</v>
      </c>
      <c r="B15" s="622"/>
      <c r="C15" s="38">
        <f>SUM(C5:C14)</f>
        <v>5699546</v>
      </c>
      <c r="D15" s="38">
        <f>SUM(D5:D14)</f>
        <v>5742556.3583499985</v>
      </c>
      <c r="E15" s="37">
        <f t="shared" si="0"/>
        <v>1.0075462779579283</v>
      </c>
    </row>
    <row r="16" spans="1:5" ht="22.5" customHeight="1"/>
  </sheetData>
  <mergeCells count="2">
    <mergeCell ref="A15:B15"/>
    <mergeCell ref="A1:E2"/>
  </mergeCells>
  <phoneticPr fontId="23" type="noConversion"/>
  <pageMargins left="0.70866141732283472" right="0.70866141732283472" top="0.74803149606299213" bottom="0.74803149606299213" header="0.31496062992125984" footer="0.31496062992125984"/>
  <pageSetup paperSize="9" orientation="portrait" r:id="rId1"/>
  <legacyDrawing r:id="rId2"/>
</worksheet>
</file>

<file path=xl/worksheets/sheet16.xml><?xml version="1.0" encoding="utf-8"?>
<worksheet xmlns="http://schemas.openxmlformats.org/spreadsheetml/2006/main" xmlns:r="http://schemas.openxmlformats.org/officeDocument/2006/relationships">
  <dimension ref="A1:E16"/>
  <sheetViews>
    <sheetView workbookViewId="0">
      <selection activeCell="C5" sqref="C5:C15"/>
    </sheetView>
  </sheetViews>
  <sheetFormatPr defaultRowHeight="14.25"/>
  <cols>
    <col min="1" max="1" width="9" style="8"/>
    <col min="2" max="2" width="14.5" style="8" customWidth="1"/>
    <col min="3" max="4" width="17.125" style="8" customWidth="1"/>
    <col min="5" max="5" width="23" style="8" customWidth="1"/>
    <col min="6" max="16384" width="9" style="8"/>
  </cols>
  <sheetData>
    <row r="1" spans="1:5">
      <c r="A1" s="589" t="s">
        <v>2774</v>
      </c>
      <c r="B1" s="589"/>
      <c r="C1" s="589"/>
      <c r="D1" s="589"/>
      <c r="E1" s="589"/>
    </row>
    <row r="2" spans="1:5" ht="28.5" customHeight="1">
      <c r="A2" s="589"/>
      <c r="B2" s="589"/>
      <c r="C2" s="589"/>
      <c r="D2" s="589"/>
      <c r="E2" s="589"/>
    </row>
    <row r="3" spans="1:5">
      <c r="E3" s="31" t="s">
        <v>917</v>
      </c>
    </row>
    <row r="4" spans="1:5" ht="38.25" customHeight="1">
      <c r="A4" s="32" t="s">
        <v>1279</v>
      </c>
      <c r="B4" s="32" t="s">
        <v>1268</v>
      </c>
      <c r="C4" s="219" t="s">
        <v>2775</v>
      </c>
      <c r="D4" s="220" t="s">
        <v>2776</v>
      </c>
      <c r="E4" s="32" t="s">
        <v>1266</v>
      </c>
    </row>
    <row r="5" spans="1:5" ht="32.25" customHeight="1">
      <c r="A5" s="33">
        <v>1</v>
      </c>
      <c r="B5" s="34" t="s">
        <v>1269</v>
      </c>
      <c r="C5" s="35">
        <v>204763</v>
      </c>
      <c r="D5" s="36">
        <v>209797</v>
      </c>
      <c r="E5" s="37">
        <f>+D5/C5</f>
        <v>1.0245845196641972</v>
      </c>
    </row>
    <row r="6" spans="1:5" ht="32.25" customHeight="1">
      <c r="A6" s="33">
        <v>2</v>
      </c>
      <c r="B6" s="34" t="s">
        <v>1270</v>
      </c>
      <c r="C6" s="35">
        <v>176177</v>
      </c>
      <c r="D6" s="36">
        <v>209082</v>
      </c>
      <c r="E6" s="37">
        <f t="shared" ref="E6:E15" si="0">+D6/C6</f>
        <v>1.1867723936722727</v>
      </c>
    </row>
    <row r="7" spans="1:5" ht="32.25" customHeight="1">
      <c r="A7" s="33">
        <v>3</v>
      </c>
      <c r="B7" s="34" t="s">
        <v>1271</v>
      </c>
      <c r="C7" s="35">
        <v>105898</v>
      </c>
      <c r="D7" s="36">
        <v>118059</v>
      </c>
      <c r="E7" s="37">
        <f t="shared" si="0"/>
        <v>1.1148369185442595</v>
      </c>
    </row>
    <row r="8" spans="1:5" ht="32.25" customHeight="1">
      <c r="A8" s="33">
        <v>4</v>
      </c>
      <c r="B8" s="34" t="s">
        <v>1272</v>
      </c>
      <c r="C8" s="35">
        <v>74971</v>
      </c>
      <c r="D8" s="36">
        <v>73419</v>
      </c>
      <c r="E8" s="37">
        <f t="shared" si="0"/>
        <v>0.97929866214936445</v>
      </c>
    </row>
    <row r="9" spans="1:5" ht="32.25" customHeight="1">
      <c r="A9" s="33">
        <v>5</v>
      </c>
      <c r="B9" s="34" t="s">
        <v>1273</v>
      </c>
      <c r="C9" s="35">
        <v>880190</v>
      </c>
      <c r="D9" s="36">
        <v>854609</v>
      </c>
      <c r="E9" s="37">
        <f t="shared" si="0"/>
        <v>0.97093695679341963</v>
      </c>
    </row>
    <row r="10" spans="1:5" ht="32.25" customHeight="1">
      <c r="A10" s="33">
        <v>6</v>
      </c>
      <c r="B10" s="34" t="s">
        <v>1274</v>
      </c>
      <c r="C10" s="35">
        <v>619450</v>
      </c>
      <c r="D10" s="35">
        <v>557896</v>
      </c>
      <c r="E10" s="37">
        <f t="shared" si="0"/>
        <v>0.90063120510129957</v>
      </c>
    </row>
    <row r="11" spans="1:5" ht="32.25" customHeight="1">
      <c r="A11" s="33">
        <v>7</v>
      </c>
      <c r="B11" s="34" t="s">
        <v>1275</v>
      </c>
      <c r="C11" s="35">
        <v>1473981</v>
      </c>
      <c r="D11" s="35">
        <v>1469379</v>
      </c>
      <c r="E11" s="37">
        <f t="shared" si="0"/>
        <v>0.99687784306581972</v>
      </c>
    </row>
    <row r="12" spans="1:5" ht="32.25" customHeight="1">
      <c r="A12" s="33">
        <v>8</v>
      </c>
      <c r="B12" s="34" t="s">
        <v>1276</v>
      </c>
      <c r="C12" s="35">
        <v>915331</v>
      </c>
      <c r="D12" s="35">
        <v>981633</v>
      </c>
      <c r="E12" s="37">
        <f t="shared" si="0"/>
        <v>1.0724349989238866</v>
      </c>
    </row>
    <row r="13" spans="1:5" ht="32.25" customHeight="1">
      <c r="A13" s="33">
        <v>9</v>
      </c>
      <c r="B13" s="34" t="s">
        <v>1277</v>
      </c>
      <c r="C13" s="35">
        <v>1235551</v>
      </c>
      <c r="D13" s="35">
        <v>1238016</v>
      </c>
      <c r="E13" s="37">
        <f t="shared" si="0"/>
        <v>1.001995061312726</v>
      </c>
    </row>
    <row r="14" spans="1:5" ht="32.25" customHeight="1">
      <c r="A14" s="33">
        <v>10</v>
      </c>
      <c r="B14" s="34" t="s">
        <v>1278</v>
      </c>
      <c r="C14" s="35">
        <v>13234</v>
      </c>
      <c r="D14" s="35">
        <v>3272</v>
      </c>
      <c r="E14" s="37">
        <f t="shared" si="0"/>
        <v>0.24724195254647122</v>
      </c>
    </row>
    <row r="15" spans="1:5" s="40" customFormat="1" ht="32.25" customHeight="1">
      <c r="A15" s="621" t="s">
        <v>1280</v>
      </c>
      <c r="B15" s="622"/>
      <c r="C15" s="38">
        <f>SUM(C5:C14)</f>
        <v>5699546</v>
      </c>
      <c r="D15" s="38">
        <f>SUM(D5:D14)</f>
        <v>5715162</v>
      </c>
      <c r="E15" s="39">
        <f t="shared" si="0"/>
        <v>1.0027398673508381</v>
      </c>
    </row>
    <row r="16" spans="1:5" ht="22.5" customHeight="1"/>
  </sheetData>
  <mergeCells count="2">
    <mergeCell ref="A1:E2"/>
    <mergeCell ref="A15:B15"/>
  </mergeCells>
  <phoneticPr fontId="58" type="noConversion"/>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dimension ref="B19"/>
  <sheetViews>
    <sheetView workbookViewId="0">
      <selection activeCell="B19" sqref="B19"/>
    </sheetView>
  </sheetViews>
  <sheetFormatPr defaultRowHeight="14.25"/>
  <sheetData>
    <row r="19" spans="2:2" ht="35.25">
      <c r="B19" s="190" t="s">
        <v>1602</v>
      </c>
    </row>
  </sheetData>
  <phoneticPr fontId="23"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N16"/>
  <sheetViews>
    <sheetView showGridLines="0" showZeros="0" topLeftCell="A4" workbookViewId="0">
      <selection activeCell="E15" sqref="E15"/>
    </sheetView>
  </sheetViews>
  <sheetFormatPr defaultColWidth="9.125" defaultRowHeight="14.25"/>
  <cols>
    <col min="1" max="1" width="22.25" style="178" bestFit="1" customWidth="1"/>
    <col min="2" max="2" width="12.125" style="178" customWidth="1"/>
    <col min="3" max="3" width="11.375" style="178" customWidth="1"/>
    <col min="4" max="4" width="26.5" style="178" customWidth="1"/>
    <col min="5" max="5" width="14.125" style="178" customWidth="1"/>
    <col min="6" max="6" width="11.75" style="178" customWidth="1"/>
    <col min="7" max="251" width="9.125" style="182"/>
    <col min="252" max="252" width="25.75" style="182" customWidth="1"/>
    <col min="253" max="253" width="0" style="182" hidden="1" customWidth="1"/>
    <col min="254" max="255" width="16.75" style="182" customWidth="1"/>
    <col min="256" max="256" width="25.125" style="182" customWidth="1"/>
    <col min="257" max="257" width="0" style="182" hidden="1" customWidth="1"/>
    <col min="258" max="259" width="16.875" style="182" customWidth="1"/>
    <col min="260" max="262" width="0" style="182" hidden="1" customWidth="1"/>
    <col min="263" max="507" width="9.125" style="182"/>
    <col min="508" max="508" width="25.75" style="182" customWidth="1"/>
    <col min="509" max="509" width="0" style="182" hidden="1" customWidth="1"/>
    <col min="510" max="511" width="16.75" style="182" customWidth="1"/>
    <col min="512" max="512" width="25.125" style="182" customWidth="1"/>
    <col min="513" max="513" width="0" style="182" hidden="1" customWidth="1"/>
    <col min="514" max="515" width="16.875" style="182" customWidth="1"/>
    <col min="516" max="518" width="0" style="182" hidden="1" customWidth="1"/>
    <col min="519" max="763" width="9.125" style="182"/>
    <col min="764" max="764" width="25.75" style="182" customWidth="1"/>
    <col min="765" max="765" width="0" style="182" hidden="1" customWidth="1"/>
    <col min="766" max="767" width="16.75" style="182" customWidth="1"/>
    <col min="768" max="768" width="25.125" style="182" customWidth="1"/>
    <col min="769" max="769" width="0" style="182" hidden="1" customWidth="1"/>
    <col min="770" max="771" width="16.875" style="182" customWidth="1"/>
    <col min="772" max="774" width="0" style="182" hidden="1" customWidth="1"/>
    <col min="775" max="1019" width="9.125" style="182"/>
    <col min="1020" max="1020" width="25.75" style="182" customWidth="1"/>
    <col min="1021" max="1021" width="0" style="182" hidden="1" customWidth="1"/>
    <col min="1022" max="1023" width="16.75" style="182" customWidth="1"/>
    <col min="1024" max="1024" width="25.125" style="182" customWidth="1"/>
    <col min="1025" max="1025" width="0" style="182" hidden="1" customWidth="1"/>
    <col min="1026" max="1027" width="16.875" style="182" customWidth="1"/>
    <col min="1028" max="1030" width="0" style="182" hidden="1" customWidth="1"/>
    <col min="1031" max="1275" width="9.125" style="182"/>
    <col min="1276" max="1276" width="25.75" style="182" customWidth="1"/>
    <col min="1277" max="1277" width="0" style="182" hidden="1" customWidth="1"/>
    <col min="1278" max="1279" width="16.75" style="182" customWidth="1"/>
    <col min="1280" max="1280" width="25.125" style="182" customWidth="1"/>
    <col min="1281" max="1281" width="0" style="182" hidden="1" customWidth="1"/>
    <col min="1282" max="1283" width="16.875" style="182" customWidth="1"/>
    <col min="1284" max="1286" width="0" style="182" hidden="1" customWidth="1"/>
    <col min="1287" max="1531" width="9.125" style="182"/>
    <col min="1532" max="1532" width="25.75" style="182" customWidth="1"/>
    <col min="1533" max="1533" width="0" style="182" hidden="1" customWidth="1"/>
    <col min="1534" max="1535" width="16.75" style="182" customWidth="1"/>
    <col min="1536" max="1536" width="25.125" style="182" customWidth="1"/>
    <col min="1537" max="1537" width="0" style="182" hidden="1" customWidth="1"/>
    <col min="1538" max="1539" width="16.875" style="182" customWidth="1"/>
    <col min="1540" max="1542" width="0" style="182" hidden="1" customWidth="1"/>
    <col min="1543" max="1787" width="9.125" style="182"/>
    <col min="1788" max="1788" width="25.75" style="182" customWidth="1"/>
    <col min="1789" max="1789" width="0" style="182" hidden="1" customWidth="1"/>
    <col min="1790" max="1791" width="16.75" style="182" customWidth="1"/>
    <col min="1792" max="1792" width="25.125" style="182" customWidth="1"/>
    <col min="1793" max="1793" width="0" style="182" hidden="1" customWidth="1"/>
    <col min="1794" max="1795" width="16.875" style="182" customWidth="1"/>
    <col min="1796" max="1798" width="0" style="182" hidden="1" customWidth="1"/>
    <col min="1799" max="2043" width="9.125" style="182"/>
    <col min="2044" max="2044" width="25.75" style="182" customWidth="1"/>
    <col min="2045" max="2045" width="0" style="182" hidden="1" customWidth="1"/>
    <col min="2046" max="2047" width="16.75" style="182" customWidth="1"/>
    <col min="2048" max="2048" width="25.125" style="182" customWidth="1"/>
    <col min="2049" max="2049" width="0" style="182" hidden="1" customWidth="1"/>
    <col min="2050" max="2051" width="16.875" style="182" customWidth="1"/>
    <col min="2052" max="2054" width="0" style="182" hidden="1" customWidth="1"/>
    <col min="2055" max="2299" width="9.125" style="182"/>
    <col min="2300" max="2300" width="25.75" style="182" customWidth="1"/>
    <col min="2301" max="2301" width="0" style="182" hidden="1" customWidth="1"/>
    <col min="2302" max="2303" width="16.75" style="182" customWidth="1"/>
    <col min="2304" max="2304" width="25.125" style="182" customWidth="1"/>
    <col min="2305" max="2305" width="0" style="182" hidden="1" customWidth="1"/>
    <col min="2306" max="2307" width="16.875" style="182" customWidth="1"/>
    <col min="2308" max="2310" width="0" style="182" hidden="1" customWidth="1"/>
    <col min="2311" max="2555" width="9.125" style="182"/>
    <col min="2556" max="2556" width="25.75" style="182" customWidth="1"/>
    <col min="2557" max="2557" width="0" style="182" hidden="1" customWidth="1"/>
    <col min="2558" max="2559" width="16.75" style="182" customWidth="1"/>
    <col min="2560" max="2560" width="25.125" style="182" customWidth="1"/>
    <col min="2561" max="2561" width="0" style="182" hidden="1" customWidth="1"/>
    <col min="2562" max="2563" width="16.875" style="182" customWidth="1"/>
    <col min="2564" max="2566" width="0" style="182" hidden="1" customWidth="1"/>
    <col min="2567" max="2811" width="9.125" style="182"/>
    <col min="2812" max="2812" width="25.75" style="182" customWidth="1"/>
    <col min="2813" max="2813" width="0" style="182" hidden="1" customWidth="1"/>
    <col min="2814" max="2815" width="16.75" style="182" customWidth="1"/>
    <col min="2816" max="2816" width="25.125" style="182" customWidth="1"/>
    <col min="2817" max="2817" width="0" style="182" hidden="1" customWidth="1"/>
    <col min="2818" max="2819" width="16.875" style="182" customWidth="1"/>
    <col min="2820" max="2822" width="0" style="182" hidden="1" customWidth="1"/>
    <col min="2823" max="3067" width="9.125" style="182"/>
    <col min="3068" max="3068" width="25.75" style="182" customWidth="1"/>
    <col min="3069" max="3069" width="0" style="182" hidden="1" customWidth="1"/>
    <col min="3070" max="3071" width="16.75" style="182" customWidth="1"/>
    <col min="3072" max="3072" width="25.125" style="182" customWidth="1"/>
    <col min="3073" max="3073" width="0" style="182" hidden="1" customWidth="1"/>
    <col min="3074" max="3075" width="16.875" style="182" customWidth="1"/>
    <col min="3076" max="3078" width="0" style="182" hidden="1" customWidth="1"/>
    <col min="3079" max="3323" width="9.125" style="182"/>
    <col min="3324" max="3324" width="25.75" style="182" customWidth="1"/>
    <col min="3325" max="3325" width="0" style="182" hidden="1" customWidth="1"/>
    <col min="3326" max="3327" width="16.75" style="182" customWidth="1"/>
    <col min="3328" max="3328" width="25.125" style="182" customWidth="1"/>
    <col min="3329" max="3329" width="0" style="182" hidden="1" customWidth="1"/>
    <col min="3330" max="3331" width="16.875" style="182" customWidth="1"/>
    <col min="3332" max="3334" width="0" style="182" hidden="1" customWidth="1"/>
    <col min="3335" max="3579" width="9.125" style="182"/>
    <col min="3580" max="3580" width="25.75" style="182" customWidth="1"/>
    <col min="3581" max="3581" width="0" style="182" hidden="1" customWidth="1"/>
    <col min="3582" max="3583" width="16.75" style="182" customWidth="1"/>
    <col min="3584" max="3584" width="25.125" style="182" customWidth="1"/>
    <col min="3585" max="3585" width="0" style="182" hidden="1" customWidth="1"/>
    <col min="3586" max="3587" width="16.875" style="182" customWidth="1"/>
    <col min="3588" max="3590" width="0" style="182" hidden="1" customWidth="1"/>
    <col min="3591" max="3835" width="9.125" style="182"/>
    <col min="3836" max="3836" width="25.75" style="182" customWidth="1"/>
    <col min="3837" max="3837" width="0" style="182" hidden="1" customWidth="1"/>
    <col min="3838" max="3839" width="16.75" style="182" customWidth="1"/>
    <col min="3840" max="3840" width="25.125" style="182" customWidth="1"/>
    <col min="3841" max="3841" width="0" style="182" hidden="1" customWidth="1"/>
    <col min="3842" max="3843" width="16.875" style="182" customWidth="1"/>
    <col min="3844" max="3846" width="0" style="182" hidden="1" customWidth="1"/>
    <col min="3847" max="4091" width="9.125" style="182"/>
    <col min="4092" max="4092" width="25.75" style="182" customWidth="1"/>
    <col min="4093" max="4093" width="0" style="182" hidden="1" customWidth="1"/>
    <col min="4094" max="4095" width="16.75" style="182" customWidth="1"/>
    <col min="4096" max="4096" width="25.125" style="182" customWidth="1"/>
    <col min="4097" max="4097" width="0" style="182" hidden="1" customWidth="1"/>
    <col min="4098" max="4099" width="16.875" style="182" customWidth="1"/>
    <col min="4100" max="4102" width="0" style="182" hidden="1" customWidth="1"/>
    <col min="4103" max="4347" width="9.125" style="182"/>
    <col min="4348" max="4348" width="25.75" style="182" customWidth="1"/>
    <col min="4349" max="4349" width="0" style="182" hidden="1" customWidth="1"/>
    <col min="4350" max="4351" width="16.75" style="182" customWidth="1"/>
    <col min="4352" max="4352" width="25.125" style="182" customWidth="1"/>
    <col min="4353" max="4353" width="0" style="182" hidden="1" customWidth="1"/>
    <col min="4354" max="4355" width="16.875" style="182" customWidth="1"/>
    <col min="4356" max="4358" width="0" style="182" hidden="1" customWidth="1"/>
    <col min="4359" max="4603" width="9.125" style="182"/>
    <col min="4604" max="4604" width="25.75" style="182" customWidth="1"/>
    <col min="4605" max="4605" width="0" style="182" hidden="1" customWidth="1"/>
    <col min="4606" max="4607" width="16.75" style="182" customWidth="1"/>
    <col min="4608" max="4608" width="25.125" style="182" customWidth="1"/>
    <col min="4609" max="4609" width="0" style="182" hidden="1" customWidth="1"/>
    <col min="4610" max="4611" width="16.875" style="182" customWidth="1"/>
    <col min="4612" max="4614" width="0" style="182" hidden="1" customWidth="1"/>
    <col min="4615" max="4859" width="9.125" style="182"/>
    <col min="4860" max="4860" width="25.75" style="182" customWidth="1"/>
    <col min="4861" max="4861" width="0" style="182" hidden="1" customWidth="1"/>
    <col min="4862" max="4863" width="16.75" style="182" customWidth="1"/>
    <col min="4864" max="4864" width="25.125" style="182" customWidth="1"/>
    <col min="4865" max="4865" width="0" style="182" hidden="1" customWidth="1"/>
    <col min="4866" max="4867" width="16.875" style="182" customWidth="1"/>
    <col min="4868" max="4870" width="0" style="182" hidden="1" customWidth="1"/>
    <col min="4871" max="5115" width="9.125" style="182"/>
    <col min="5116" max="5116" width="25.75" style="182" customWidth="1"/>
    <col min="5117" max="5117" width="0" style="182" hidden="1" customWidth="1"/>
    <col min="5118" max="5119" width="16.75" style="182" customWidth="1"/>
    <col min="5120" max="5120" width="25.125" style="182" customWidth="1"/>
    <col min="5121" max="5121" width="0" style="182" hidden="1" customWidth="1"/>
    <col min="5122" max="5123" width="16.875" style="182" customWidth="1"/>
    <col min="5124" max="5126" width="0" style="182" hidden="1" customWidth="1"/>
    <col min="5127" max="5371" width="9.125" style="182"/>
    <col min="5372" max="5372" width="25.75" style="182" customWidth="1"/>
    <col min="5373" max="5373" width="0" style="182" hidden="1" customWidth="1"/>
    <col min="5374" max="5375" width="16.75" style="182" customWidth="1"/>
    <col min="5376" max="5376" width="25.125" style="182" customWidth="1"/>
    <col min="5377" max="5377" width="0" style="182" hidden="1" customWidth="1"/>
    <col min="5378" max="5379" width="16.875" style="182" customWidth="1"/>
    <col min="5380" max="5382" width="0" style="182" hidden="1" customWidth="1"/>
    <col min="5383" max="5627" width="9.125" style="182"/>
    <col min="5628" max="5628" width="25.75" style="182" customWidth="1"/>
    <col min="5629" max="5629" width="0" style="182" hidden="1" customWidth="1"/>
    <col min="5630" max="5631" width="16.75" style="182" customWidth="1"/>
    <col min="5632" max="5632" width="25.125" style="182" customWidth="1"/>
    <col min="5633" max="5633" width="0" style="182" hidden="1" customWidth="1"/>
    <col min="5634" max="5635" width="16.875" style="182" customWidth="1"/>
    <col min="5636" max="5638" width="0" style="182" hidden="1" customWidth="1"/>
    <col min="5639" max="5883" width="9.125" style="182"/>
    <col min="5884" max="5884" width="25.75" style="182" customWidth="1"/>
    <col min="5885" max="5885" width="0" style="182" hidden="1" customWidth="1"/>
    <col min="5886" max="5887" width="16.75" style="182" customWidth="1"/>
    <col min="5888" max="5888" width="25.125" style="182" customWidth="1"/>
    <col min="5889" max="5889" width="0" style="182" hidden="1" customWidth="1"/>
    <col min="5890" max="5891" width="16.875" style="182" customWidth="1"/>
    <col min="5892" max="5894" width="0" style="182" hidden="1" customWidth="1"/>
    <col min="5895" max="6139" width="9.125" style="182"/>
    <col min="6140" max="6140" width="25.75" style="182" customWidth="1"/>
    <col min="6141" max="6141" width="0" style="182" hidden="1" customWidth="1"/>
    <col min="6142" max="6143" width="16.75" style="182" customWidth="1"/>
    <col min="6144" max="6144" width="25.125" style="182" customWidth="1"/>
    <col min="6145" max="6145" width="0" style="182" hidden="1" customWidth="1"/>
    <col min="6146" max="6147" width="16.875" style="182" customWidth="1"/>
    <col min="6148" max="6150" width="0" style="182" hidden="1" customWidth="1"/>
    <col min="6151" max="6395" width="9.125" style="182"/>
    <col min="6396" max="6396" width="25.75" style="182" customWidth="1"/>
    <col min="6397" max="6397" width="0" style="182" hidden="1" customWidth="1"/>
    <col min="6398" max="6399" width="16.75" style="182" customWidth="1"/>
    <col min="6400" max="6400" width="25.125" style="182" customWidth="1"/>
    <col min="6401" max="6401" width="0" style="182" hidden="1" customWidth="1"/>
    <col min="6402" max="6403" width="16.875" style="182" customWidth="1"/>
    <col min="6404" max="6406" width="0" style="182" hidden="1" customWidth="1"/>
    <col min="6407" max="6651" width="9.125" style="182"/>
    <col min="6652" max="6652" width="25.75" style="182" customWidth="1"/>
    <col min="6653" max="6653" width="0" style="182" hidden="1" customWidth="1"/>
    <col min="6654" max="6655" width="16.75" style="182" customWidth="1"/>
    <col min="6656" max="6656" width="25.125" style="182" customWidth="1"/>
    <col min="6657" max="6657" width="0" style="182" hidden="1" customWidth="1"/>
    <col min="6658" max="6659" width="16.875" style="182" customWidth="1"/>
    <col min="6660" max="6662" width="0" style="182" hidden="1" customWidth="1"/>
    <col min="6663" max="6907" width="9.125" style="182"/>
    <col min="6908" max="6908" width="25.75" style="182" customWidth="1"/>
    <col min="6909" max="6909" width="0" style="182" hidden="1" customWidth="1"/>
    <col min="6910" max="6911" width="16.75" style="182" customWidth="1"/>
    <col min="6912" max="6912" width="25.125" style="182" customWidth="1"/>
    <col min="6913" max="6913" width="0" style="182" hidden="1" customWidth="1"/>
    <col min="6914" max="6915" width="16.875" style="182" customWidth="1"/>
    <col min="6916" max="6918" width="0" style="182" hidden="1" customWidth="1"/>
    <col min="6919" max="7163" width="9.125" style="182"/>
    <col min="7164" max="7164" width="25.75" style="182" customWidth="1"/>
    <col min="7165" max="7165" width="0" style="182" hidden="1" customWidth="1"/>
    <col min="7166" max="7167" width="16.75" style="182" customWidth="1"/>
    <col min="7168" max="7168" width="25.125" style="182" customWidth="1"/>
    <col min="7169" max="7169" width="0" style="182" hidden="1" customWidth="1"/>
    <col min="7170" max="7171" width="16.875" style="182" customWidth="1"/>
    <col min="7172" max="7174" width="0" style="182" hidden="1" customWidth="1"/>
    <col min="7175" max="7419" width="9.125" style="182"/>
    <col min="7420" max="7420" width="25.75" style="182" customWidth="1"/>
    <col min="7421" max="7421" width="0" style="182" hidden="1" customWidth="1"/>
    <col min="7422" max="7423" width="16.75" style="182" customWidth="1"/>
    <col min="7424" max="7424" width="25.125" style="182" customWidth="1"/>
    <col min="7425" max="7425" width="0" style="182" hidden="1" customWidth="1"/>
    <col min="7426" max="7427" width="16.875" style="182" customWidth="1"/>
    <col min="7428" max="7430" width="0" style="182" hidden="1" customWidth="1"/>
    <col min="7431" max="7675" width="9.125" style="182"/>
    <col min="7676" max="7676" width="25.75" style="182" customWidth="1"/>
    <col min="7677" max="7677" width="0" style="182" hidden="1" customWidth="1"/>
    <col min="7678" max="7679" width="16.75" style="182" customWidth="1"/>
    <col min="7680" max="7680" width="25.125" style="182" customWidth="1"/>
    <col min="7681" max="7681" width="0" style="182" hidden="1" customWidth="1"/>
    <col min="7682" max="7683" width="16.875" style="182" customWidth="1"/>
    <col min="7684" max="7686" width="0" style="182" hidden="1" customWidth="1"/>
    <col min="7687" max="7931" width="9.125" style="182"/>
    <col min="7932" max="7932" width="25.75" style="182" customWidth="1"/>
    <col min="7933" max="7933" width="0" style="182" hidden="1" customWidth="1"/>
    <col min="7934" max="7935" width="16.75" style="182" customWidth="1"/>
    <col min="7936" max="7936" width="25.125" style="182" customWidth="1"/>
    <col min="7937" max="7937" width="0" style="182" hidden="1" customWidth="1"/>
    <col min="7938" max="7939" width="16.875" style="182" customWidth="1"/>
    <col min="7940" max="7942" width="0" style="182" hidden="1" customWidth="1"/>
    <col min="7943" max="8187" width="9.125" style="182"/>
    <col min="8188" max="8188" width="25.75" style="182" customWidth="1"/>
    <col min="8189" max="8189" width="0" style="182" hidden="1" customWidth="1"/>
    <col min="8190" max="8191" width="16.75" style="182" customWidth="1"/>
    <col min="8192" max="8192" width="25.125" style="182" customWidth="1"/>
    <col min="8193" max="8193" width="0" style="182" hidden="1" customWidth="1"/>
    <col min="8194" max="8195" width="16.875" style="182" customWidth="1"/>
    <col min="8196" max="8198" width="0" style="182" hidden="1" customWidth="1"/>
    <col min="8199" max="8443" width="9.125" style="182"/>
    <col min="8444" max="8444" width="25.75" style="182" customWidth="1"/>
    <col min="8445" max="8445" width="0" style="182" hidden="1" customWidth="1"/>
    <col min="8446" max="8447" width="16.75" style="182" customWidth="1"/>
    <col min="8448" max="8448" width="25.125" style="182" customWidth="1"/>
    <col min="8449" max="8449" width="0" style="182" hidden="1" customWidth="1"/>
    <col min="8450" max="8451" width="16.875" style="182" customWidth="1"/>
    <col min="8452" max="8454" width="0" style="182" hidden="1" customWidth="1"/>
    <col min="8455" max="8699" width="9.125" style="182"/>
    <col min="8700" max="8700" width="25.75" style="182" customWidth="1"/>
    <col min="8701" max="8701" width="0" style="182" hidden="1" customWidth="1"/>
    <col min="8702" max="8703" width="16.75" style="182" customWidth="1"/>
    <col min="8704" max="8704" width="25.125" style="182" customWidth="1"/>
    <col min="8705" max="8705" width="0" style="182" hidden="1" customWidth="1"/>
    <col min="8706" max="8707" width="16.875" style="182" customWidth="1"/>
    <col min="8708" max="8710" width="0" style="182" hidden="1" customWidth="1"/>
    <col min="8711" max="8955" width="9.125" style="182"/>
    <col min="8956" max="8956" width="25.75" style="182" customWidth="1"/>
    <col min="8957" max="8957" width="0" style="182" hidden="1" customWidth="1"/>
    <col min="8958" max="8959" width="16.75" style="182" customWidth="1"/>
    <col min="8960" max="8960" width="25.125" style="182" customWidth="1"/>
    <col min="8961" max="8961" width="0" style="182" hidden="1" customWidth="1"/>
    <col min="8962" max="8963" width="16.875" style="182" customWidth="1"/>
    <col min="8964" max="8966" width="0" style="182" hidden="1" customWidth="1"/>
    <col min="8967" max="9211" width="9.125" style="182"/>
    <col min="9212" max="9212" width="25.75" style="182" customWidth="1"/>
    <col min="9213" max="9213" width="0" style="182" hidden="1" customWidth="1"/>
    <col min="9214" max="9215" width="16.75" style="182" customWidth="1"/>
    <col min="9216" max="9216" width="25.125" style="182" customWidth="1"/>
    <col min="9217" max="9217" width="0" style="182" hidden="1" customWidth="1"/>
    <col min="9218" max="9219" width="16.875" style="182" customWidth="1"/>
    <col min="9220" max="9222" width="0" style="182" hidden="1" customWidth="1"/>
    <col min="9223" max="9467" width="9.125" style="182"/>
    <col min="9468" max="9468" width="25.75" style="182" customWidth="1"/>
    <col min="9469" max="9469" width="0" style="182" hidden="1" customWidth="1"/>
    <col min="9470" max="9471" width="16.75" style="182" customWidth="1"/>
    <col min="9472" max="9472" width="25.125" style="182" customWidth="1"/>
    <col min="9473" max="9473" width="0" style="182" hidden="1" customWidth="1"/>
    <col min="9474" max="9475" width="16.875" style="182" customWidth="1"/>
    <col min="9476" max="9478" width="0" style="182" hidden="1" customWidth="1"/>
    <col min="9479" max="9723" width="9.125" style="182"/>
    <col min="9724" max="9724" width="25.75" style="182" customWidth="1"/>
    <col min="9725" max="9725" width="0" style="182" hidden="1" customWidth="1"/>
    <col min="9726" max="9727" width="16.75" style="182" customWidth="1"/>
    <col min="9728" max="9728" width="25.125" style="182" customWidth="1"/>
    <col min="9729" max="9729" width="0" style="182" hidden="1" customWidth="1"/>
    <col min="9730" max="9731" width="16.875" style="182" customWidth="1"/>
    <col min="9732" max="9734" width="0" style="182" hidden="1" customWidth="1"/>
    <col min="9735" max="9979" width="9.125" style="182"/>
    <col min="9980" max="9980" width="25.75" style="182" customWidth="1"/>
    <col min="9981" max="9981" width="0" style="182" hidden="1" customWidth="1"/>
    <col min="9982" max="9983" width="16.75" style="182" customWidth="1"/>
    <col min="9984" max="9984" width="25.125" style="182" customWidth="1"/>
    <col min="9985" max="9985" width="0" style="182" hidden="1" customWidth="1"/>
    <col min="9986" max="9987" width="16.875" style="182" customWidth="1"/>
    <col min="9988" max="9990" width="0" style="182" hidden="1" customWidth="1"/>
    <col min="9991" max="10235" width="9.125" style="182"/>
    <col min="10236" max="10236" width="25.75" style="182" customWidth="1"/>
    <col min="10237" max="10237" width="0" style="182" hidden="1" customWidth="1"/>
    <col min="10238" max="10239" width="16.75" style="182" customWidth="1"/>
    <col min="10240" max="10240" width="25.125" style="182" customWidth="1"/>
    <col min="10241" max="10241" width="0" style="182" hidden="1" customWidth="1"/>
    <col min="10242" max="10243" width="16.875" style="182" customWidth="1"/>
    <col min="10244" max="10246" width="0" style="182" hidden="1" customWidth="1"/>
    <col min="10247" max="10491" width="9.125" style="182"/>
    <col min="10492" max="10492" width="25.75" style="182" customWidth="1"/>
    <col min="10493" max="10493" width="0" style="182" hidden="1" customWidth="1"/>
    <col min="10494" max="10495" width="16.75" style="182" customWidth="1"/>
    <col min="10496" max="10496" width="25.125" style="182" customWidth="1"/>
    <col min="10497" max="10497" width="0" style="182" hidden="1" customWidth="1"/>
    <col min="10498" max="10499" width="16.875" style="182" customWidth="1"/>
    <col min="10500" max="10502" width="0" style="182" hidden="1" customWidth="1"/>
    <col min="10503" max="10747" width="9.125" style="182"/>
    <col min="10748" max="10748" width="25.75" style="182" customWidth="1"/>
    <col min="10749" max="10749" width="0" style="182" hidden="1" customWidth="1"/>
    <col min="10750" max="10751" width="16.75" style="182" customWidth="1"/>
    <col min="10752" max="10752" width="25.125" style="182" customWidth="1"/>
    <col min="10753" max="10753" width="0" style="182" hidden="1" customWidth="1"/>
    <col min="10754" max="10755" width="16.875" style="182" customWidth="1"/>
    <col min="10756" max="10758" width="0" style="182" hidden="1" customWidth="1"/>
    <col min="10759" max="11003" width="9.125" style="182"/>
    <col min="11004" max="11004" width="25.75" style="182" customWidth="1"/>
    <col min="11005" max="11005" width="0" style="182" hidden="1" customWidth="1"/>
    <col min="11006" max="11007" width="16.75" style="182" customWidth="1"/>
    <col min="11008" max="11008" width="25.125" style="182" customWidth="1"/>
    <col min="11009" max="11009" width="0" style="182" hidden="1" customWidth="1"/>
    <col min="11010" max="11011" width="16.875" style="182" customWidth="1"/>
    <col min="11012" max="11014" width="0" style="182" hidden="1" customWidth="1"/>
    <col min="11015" max="11259" width="9.125" style="182"/>
    <col min="11260" max="11260" width="25.75" style="182" customWidth="1"/>
    <col min="11261" max="11261" width="0" style="182" hidden="1" customWidth="1"/>
    <col min="11262" max="11263" width="16.75" style="182" customWidth="1"/>
    <col min="11264" max="11264" width="25.125" style="182" customWidth="1"/>
    <col min="11265" max="11265" width="0" style="182" hidden="1" customWidth="1"/>
    <col min="11266" max="11267" width="16.875" style="182" customWidth="1"/>
    <col min="11268" max="11270" width="0" style="182" hidden="1" customWidth="1"/>
    <col min="11271" max="11515" width="9.125" style="182"/>
    <col min="11516" max="11516" width="25.75" style="182" customWidth="1"/>
    <col min="11517" max="11517" width="0" style="182" hidden="1" customWidth="1"/>
    <col min="11518" max="11519" width="16.75" style="182" customWidth="1"/>
    <col min="11520" max="11520" width="25.125" style="182" customWidth="1"/>
    <col min="11521" max="11521" width="0" style="182" hidden="1" customWidth="1"/>
    <col min="11522" max="11523" width="16.875" style="182" customWidth="1"/>
    <col min="11524" max="11526" width="0" style="182" hidden="1" customWidth="1"/>
    <col min="11527" max="11771" width="9.125" style="182"/>
    <col min="11772" max="11772" width="25.75" style="182" customWidth="1"/>
    <col min="11773" max="11773" width="0" style="182" hidden="1" customWidth="1"/>
    <col min="11774" max="11775" width="16.75" style="182" customWidth="1"/>
    <col min="11776" max="11776" width="25.125" style="182" customWidth="1"/>
    <col min="11777" max="11777" width="0" style="182" hidden="1" customWidth="1"/>
    <col min="11778" max="11779" width="16.875" style="182" customWidth="1"/>
    <col min="11780" max="11782" width="0" style="182" hidden="1" customWidth="1"/>
    <col min="11783" max="12027" width="9.125" style="182"/>
    <col min="12028" max="12028" width="25.75" style="182" customWidth="1"/>
    <col min="12029" max="12029" width="0" style="182" hidden="1" customWidth="1"/>
    <col min="12030" max="12031" width="16.75" style="182" customWidth="1"/>
    <col min="12032" max="12032" width="25.125" style="182" customWidth="1"/>
    <col min="12033" max="12033" width="0" style="182" hidden="1" customWidth="1"/>
    <col min="12034" max="12035" width="16.875" style="182" customWidth="1"/>
    <col min="12036" max="12038" width="0" style="182" hidden="1" customWidth="1"/>
    <col min="12039" max="12283" width="9.125" style="182"/>
    <col min="12284" max="12284" width="25.75" style="182" customWidth="1"/>
    <col min="12285" max="12285" width="0" style="182" hidden="1" customWidth="1"/>
    <col min="12286" max="12287" width="16.75" style="182" customWidth="1"/>
    <col min="12288" max="12288" width="25.125" style="182" customWidth="1"/>
    <col min="12289" max="12289" width="0" style="182" hidden="1" customWidth="1"/>
    <col min="12290" max="12291" width="16.875" style="182" customWidth="1"/>
    <col min="12292" max="12294" width="0" style="182" hidden="1" customWidth="1"/>
    <col min="12295" max="12539" width="9.125" style="182"/>
    <col min="12540" max="12540" width="25.75" style="182" customWidth="1"/>
    <col min="12541" max="12541" width="0" style="182" hidden="1" customWidth="1"/>
    <col min="12542" max="12543" width="16.75" style="182" customWidth="1"/>
    <col min="12544" max="12544" width="25.125" style="182" customWidth="1"/>
    <col min="12545" max="12545" width="0" style="182" hidden="1" customWidth="1"/>
    <col min="12546" max="12547" width="16.875" style="182" customWidth="1"/>
    <col min="12548" max="12550" width="0" style="182" hidden="1" customWidth="1"/>
    <col min="12551" max="12795" width="9.125" style="182"/>
    <col min="12796" max="12796" width="25.75" style="182" customWidth="1"/>
    <col min="12797" max="12797" width="0" style="182" hidden="1" customWidth="1"/>
    <col min="12798" max="12799" width="16.75" style="182" customWidth="1"/>
    <col min="12800" max="12800" width="25.125" style="182" customWidth="1"/>
    <col min="12801" max="12801" width="0" style="182" hidden="1" customWidth="1"/>
    <col min="12802" max="12803" width="16.875" style="182" customWidth="1"/>
    <col min="12804" max="12806" width="0" style="182" hidden="1" customWidth="1"/>
    <col min="12807" max="13051" width="9.125" style="182"/>
    <col min="13052" max="13052" width="25.75" style="182" customWidth="1"/>
    <col min="13053" max="13053" width="0" style="182" hidden="1" customWidth="1"/>
    <col min="13054" max="13055" width="16.75" style="182" customWidth="1"/>
    <col min="13056" max="13056" width="25.125" style="182" customWidth="1"/>
    <col min="13057" max="13057" width="0" style="182" hidden="1" customWidth="1"/>
    <col min="13058" max="13059" width="16.875" style="182" customWidth="1"/>
    <col min="13060" max="13062" width="0" style="182" hidden="1" customWidth="1"/>
    <col min="13063" max="13307" width="9.125" style="182"/>
    <col min="13308" max="13308" width="25.75" style="182" customWidth="1"/>
    <col min="13309" max="13309" width="0" style="182" hidden="1" customWidth="1"/>
    <col min="13310" max="13311" width="16.75" style="182" customWidth="1"/>
    <col min="13312" max="13312" width="25.125" style="182" customWidth="1"/>
    <col min="13313" max="13313" width="0" style="182" hidden="1" customWidth="1"/>
    <col min="13314" max="13315" width="16.875" style="182" customWidth="1"/>
    <col min="13316" max="13318" width="0" style="182" hidden="1" customWidth="1"/>
    <col min="13319" max="13563" width="9.125" style="182"/>
    <col min="13564" max="13564" width="25.75" style="182" customWidth="1"/>
    <col min="13565" max="13565" width="0" style="182" hidden="1" customWidth="1"/>
    <col min="13566" max="13567" width="16.75" style="182" customWidth="1"/>
    <col min="13568" max="13568" width="25.125" style="182" customWidth="1"/>
    <col min="13569" max="13569" width="0" style="182" hidden="1" customWidth="1"/>
    <col min="13570" max="13571" width="16.875" style="182" customWidth="1"/>
    <col min="13572" max="13574" width="0" style="182" hidden="1" customWidth="1"/>
    <col min="13575" max="13819" width="9.125" style="182"/>
    <col min="13820" max="13820" width="25.75" style="182" customWidth="1"/>
    <col min="13821" max="13821" width="0" style="182" hidden="1" customWidth="1"/>
    <col min="13822" max="13823" width="16.75" style="182" customWidth="1"/>
    <col min="13824" max="13824" width="25.125" style="182" customWidth="1"/>
    <col min="13825" max="13825" width="0" style="182" hidden="1" customWidth="1"/>
    <col min="13826" max="13827" width="16.875" style="182" customWidth="1"/>
    <col min="13828" max="13830" width="0" style="182" hidden="1" customWidth="1"/>
    <col min="13831" max="14075" width="9.125" style="182"/>
    <col min="14076" max="14076" width="25.75" style="182" customWidth="1"/>
    <col min="14077" max="14077" width="0" style="182" hidden="1" customWidth="1"/>
    <col min="14078" max="14079" width="16.75" style="182" customWidth="1"/>
    <col min="14080" max="14080" width="25.125" style="182" customWidth="1"/>
    <col min="14081" max="14081" width="0" style="182" hidden="1" customWidth="1"/>
    <col min="14082" max="14083" width="16.875" style="182" customWidth="1"/>
    <col min="14084" max="14086" width="0" style="182" hidden="1" customWidth="1"/>
    <col min="14087" max="14331" width="9.125" style="182"/>
    <col min="14332" max="14332" width="25.75" style="182" customWidth="1"/>
    <col min="14333" max="14333" width="0" style="182" hidden="1" customWidth="1"/>
    <col min="14334" max="14335" width="16.75" style="182" customWidth="1"/>
    <col min="14336" max="14336" width="25.125" style="182" customWidth="1"/>
    <col min="14337" max="14337" width="0" style="182" hidden="1" customWidth="1"/>
    <col min="14338" max="14339" width="16.875" style="182" customWidth="1"/>
    <col min="14340" max="14342" width="0" style="182" hidden="1" customWidth="1"/>
    <col min="14343" max="14587" width="9.125" style="182"/>
    <col min="14588" max="14588" width="25.75" style="182" customWidth="1"/>
    <col min="14589" max="14589" width="0" style="182" hidden="1" customWidth="1"/>
    <col min="14590" max="14591" width="16.75" style="182" customWidth="1"/>
    <col min="14592" max="14592" width="25.125" style="182" customWidth="1"/>
    <col min="14593" max="14593" width="0" style="182" hidden="1" customWidth="1"/>
    <col min="14594" max="14595" width="16.875" style="182" customWidth="1"/>
    <col min="14596" max="14598" width="0" style="182" hidden="1" customWidth="1"/>
    <col min="14599" max="14843" width="9.125" style="182"/>
    <col min="14844" max="14844" width="25.75" style="182" customWidth="1"/>
    <col min="14845" max="14845" width="0" style="182" hidden="1" customWidth="1"/>
    <col min="14846" max="14847" width="16.75" style="182" customWidth="1"/>
    <col min="14848" max="14848" width="25.125" style="182" customWidth="1"/>
    <col min="14849" max="14849" width="0" style="182" hidden="1" customWidth="1"/>
    <col min="14850" max="14851" width="16.875" style="182" customWidth="1"/>
    <col min="14852" max="14854" width="0" style="182" hidden="1" customWidth="1"/>
    <col min="14855" max="15099" width="9.125" style="182"/>
    <col min="15100" max="15100" width="25.75" style="182" customWidth="1"/>
    <col min="15101" max="15101" width="0" style="182" hidden="1" customWidth="1"/>
    <col min="15102" max="15103" width="16.75" style="182" customWidth="1"/>
    <col min="15104" max="15104" width="25.125" style="182" customWidth="1"/>
    <col min="15105" max="15105" width="0" style="182" hidden="1" customWidth="1"/>
    <col min="15106" max="15107" width="16.875" style="182" customWidth="1"/>
    <col min="15108" max="15110" width="0" style="182" hidden="1" customWidth="1"/>
    <col min="15111" max="15355" width="9.125" style="182"/>
    <col min="15356" max="15356" width="25.75" style="182" customWidth="1"/>
    <col min="15357" max="15357" width="0" style="182" hidden="1" customWidth="1"/>
    <col min="15358" max="15359" width="16.75" style="182" customWidth="1"/>
    <col min="15360" max="15360" width="25.125" style="182" customWidth="1"/>
    <col min="15361" max="15361" width="0" style="182" hidden="1" customWidth="1"/>
    <col min="15362" max="15363" width="16.875" style="182" customWidth="1"/>
    <col min="15364" max="15366" width="0" style="182" hidden="1" customWidth="1"/>
    <col min="15367" max="15611" width="9.125" style="182"/>
    <col min="15612" max="15612" width="25.75" style="182" customWidth="1"/>
    <col min="15613" max="15613" width="0" style="182" hidden="1" customWidth="1"/>
    <col min="15614" max="15615" width="16.75" style="182" customWidth="1"/>
    <col min="15616" max="15616" width="25.125" style="182" customWidth="1"/>
    <col min="15617" max="15617" width="0" style="182" hidden="1" customWidth="1"/>
    <col min="15618" max="15619" width="16.875" style="182" customWidth="1"/>
    <col min="15620" max="15622" width="0" style="182" hidden="1" customWidth="1"/>
    <col min="15623" max="15867" width="9.125" style="182"/>
    <col min="15868" max="15868" width="25.75" style="182" customWidth="1"/>
    <col min="15869" max="15869" width="0" style="182" hidden="1" customWidth="1"/>
    <col min="15870" max="15871" width="16.75" style="182" customWidth="1"/>
    <col min="15872" max="15872" width="25.125" style="182" customWidth="1"/>
    <col min="15873" max="15873" width="0" style="182" hidden="1" customWidth="1"/>
    <col min="15874" max="15875" width="16.875" style="182" customWidth="1"/>
    <col min="15876" max="15878" width="0" style="182" hidden="1" customWidth="1"/>
    <col min="15879" max="16123" width="9.125" style="182"/>
    <col min="16124" max="16124" width="25.75" style="182" customWidth="1"/>
    <col min="16125" max="16125" width="0" style="182" hidden="1" customWidth="1"/>
    <col min="16126" max="16127" width="16.75" style="182" customWidth="1"/>
    <col min="16128" max="16128" width="25.125" style="182" customWidth="1"/>
    <col min="16129" max="16129" width="0" style="182" hidden="1" customWidth="1"/>
    <col min="16130" max="16131" width="16.875" style="182" customWidth="1"/>
    <col min="16132" max="16134" width="0" style="182" hidden="1" customWidth="1"/>
    <col min="16135" max="16384" width="9.125" style="182"/>
  </cols>
  <sheetData>
    <row r="1" spans="1:14" s="177" customFormat="1" ht="33.75" customHeight="1">
      <c r="A1" s="623" t="s">
        <v>2689</v>
      </c>
      <c r="B1" s="623"/>
      <c r="C1" s="623"/>
      <c r="D1" s="623"/>
      <c r="E1" s="623"/>
      <c r="F1" s="623"/>
    </row>
    <row r="2" spans="1:14" s="177" customFormat="1" ht="17.100000000000001" customHeight="1">
      <c r="A2" s="624" t="s">
        <v>1571</v>
      </c>
      <c r="B2" s="624"/>
      <c r="C2" s="624"/>
      <c r="D2" s="624"/>
      <c r="E2" s="624"/>
      <c r="F2" s="624"/>
    </row>
    <row r="3" spans="1:14" s="177" customFormat="1" ht="26.25" customHeight="1">
      <c r="A3" s="244" t="s">
        <v>1572</v>
      </c>
      <c r="B3" s="244" t="s">
        <v>2696</v>
      </c>
      <c r="C3" s="244" t="s">
        <v>1042</v>
      </c>
      <c r="D3" s="244" t="s">
        <v>1572</v>
      </c>
      <c r="E3" s="244" t="s">
        <v>2695</v>
      </c>
      <c r="F3" s="244" t="s">
        <v>1042</v>
      </c>
    </row>
    <row r="4" spans="1:14" s="177" customFormat="1" ht="26.25" customHeight="1">
      <c r="A4" s="245" t="s">
        <v>1573</v>
      </c>
      <c r="B4" s="236">
        <v>210094</v>
      </c>
      <c r="C4" s="236">
        <v>236312</v>
      </c>
      <c r="D4" s="246" t="s">
        <v>2690</v>
      </c>
      <c r="E4" s="236">
        <v>8677</v>
      </c>
      <c r="F4" s="236">
        <v>8258</v>
      </c>
    </row>
    <row r="5" spans="1:14" s="177" customFormat="1" ht="26.25" customHeight="1">
      <c r="A5" s="245" t="s">
        <v>1574</v>
      </c>
      <c r="B5" s="236">
        <v>233301</v>
      </c>
      <c r="C5" s="236">
        <v>257727</v>
      </c>
      <c r="D5" s="246" t="s">
        <v>2691</v>
      </c>
      <c r="E5" s="236">
        <v>529000</v>
      </c>
      <c r="F5" s="236">
        <v>509000</v>
      </c>
    </row>
    <row r="6" spans="1:14" s="177" customFormat="1" ht="26.25" customHeight="1">
      <c r="A6" s="245" t="s">
        <v>1575</v>
      </c>
      <c r="B6" s="236">
        <v>0</v>
      </c>
      <c r="C6" s="236">
        <v>0</v>
      </c>
      <c r="D6" s="246" t="s">
        <v>2692</v>
      </c>
      <c r="E6" s="236">
        <v>0</v>
      </c>
      <c r="F6" s="236">
        <v>0</v>
      </c>
    </row>
    <row r="7" spans="1:14" s="177" customFormat="1" ht="26.25" customHeight="1">
      <c r="A7" s="245" t="s">
        <v>1576</v>
      </c>
      <c r="B7" s="236">
        <v>0</v>
      </c>
      <c r="C7" s="236">
        <v>0</v>
      </c>
      <c r="D7" s="246" t="s">
        <v>2693</v>
      </c>
      <c r="E7" s="236">
        <v>0</v>
      </c>
      <c r="F7" s="236">
        <v>0</v>
      </c>
    </row>
    <row r="8" spans="1:14" s="177" customFormat="1" ht="26.25" customHeight="1">
      <c r="A8" s="245" t="s">
        <v>1577</v>
      </c>
      <c r="B8" s="236">
        <v>2000</v>
      </c>
      <c r="C8" s="236">
        <v>98995</v>
      </c>
      <c r="D8" s="246" t="s">
        <v>2694</v>
      </c>
      <c r="E8" s="236">
        <v>7588</v>
      </c>
      <c r="F8" s="236">
        <v>7015</v>
      </c>
    </row>
    <row r="9" spans="1:14" s="184" customFormat="1" ht="26.25" customHeight="1">
      <c r="A9" s="187" t="s">
        <v>1578</v>
      </c>
      <c r="B9" s="188">
        <f>SUM(B4:B8)</f>
        <v>445395</v>
      </c>
      <c r="C9" s="188">
        <v>593034</v>
      </c>
      <c r="D9" s="187" t="s">
        <v>1579</v>
      </c>
      <c r="E9" s="233">
        <v>545265</v>
      </c>
      <c r="F9" s="233">
        <v>524273</v>
      </c>
      <c r="H9" s="192"/>
      <c r="I9" s="192"/>
      <c r="K9" s="192"/>
      <c r="L9" s="192"/>
      <c r="N9" s="192"/>
    </row>
    <row r="10" spans="1:14" s="177" customFormat="1" ht="26.25" customHeight="1">
      <c r="A10" s="245" t="s">
        <v>1580</v>
      </c>
      <c r="B10" s="247"/>
      <c r="C10" s="247">
        <v>0</v>
      </c>
      <c r="D10" s="245" t="s">
        <v>1582</v>
      </c>
      <c r="E10" s="236">
        <v>84130</v>
      </c>
      <c r="F10" s="236">
        <v>84339</v>
      </c>
    </row>
    <row r="11" spans="1:14" s="177" customFormat="1" ht="26.25" customHeight="1">
      <c r="A11" s="245" t="s">
        <v>1581</v>
      </c>
      <c r="B11" s="247"/>
      <c r="C11" s="247">
        <v>0</v>
      </c>
      <c r="D11" s="245" t="s">
        <v>1584</v>
      </c>
      <c r="E11" s="236"/>
      <c r="F11" s="236">
        <v>171709</v>
      </c>
    </row>
    <row r="12" spans="1:14" s="177" customFormat="1" ht="26.25" customHeight="1">
      <c r="A12" s="245" t="s">
        <v>1583</v>
      </c>
      <c r="B12" s="248">
        <v>184000</v>
      </c>
      <c r="C12" s="247">
        <v>187287</v>
      </c>
      <c r="D12" s="245"/>
      <c r="E12" s="236"/>
      <c r="F12" s="236"/>
    </row>
    <row r="13" spans="1:14" s="177" customFormat="1" ht="26.25" customHeight="1">
      <c r="A13" s="245"/>
      <c r="B13" s="248"/>
      <c r="C13" s="247"/>
      <c r="D13" s="245"/>
      <c r="E13" s="236"/>
      <c r="F13" s="236"/>
    </row>
    <row r="14" spans="1:14" s="177" customFormat="1" ht="26.25" customHeight="1">
      <c r="A14" s="245"/>
      <c r="B14" s="247"/>
      <c r="C14" s="247"/>
      <c r="D14" s="245"/>
      <c r="E14" s="236"/>
      <c r="F14" s="236"/>
    </row>
    <row r="15" spans="1:14" s="184" customFormat="1" ht="26.25" customHeight="1">
      <c r="A15" s="187" t="s">
        <v>1585</v>
      </c>
      <c r="B15" s="188">
        <f>+B9+B12</f>
        <v>629395</v>
      </c>
      <c r="C15" s="188">
        <f>+C9+C12</f>
        <v>780321</v>
      </c>
      <c r="D15" s="187" t="s">
        <v>1586</v>
      </c>
      <c r="E15" s="188">
        <f>SUM(E9:E11)</f>
        <v>629395</v>
      </c>
      <c r="F15" s="188">
        <f>SUM(F9:F11)</f>
        <v>780321</v>
      </c>
    </row>
    <row r="16" spans="1:14" s="181" customFormat="1"/>
  </sheetData>
  <mergeCells count="2">
    <mergeCell ref="A1:F1"/>
    <mergeCell ref="A2:F2"/>
  </mergeCells>
  <phoneticPr fontId="23" type="noConversion"/>
  <printOptions horizontalCentered="1" verticalCentered="1" gridLines="1"/>
  <pageMargins left="0.6692913385826772" right="0.43307086614173229" top="0.98425196850393704" bottom="0.98425196850393704" header="0.51181102362204722" footer="0.51181102362204722"/>
  <pageSetup paperSize="9" orientation="landscape" blackAndWhite="1" r:id="rId1"/>
  <headerFooter alignWithMargins="0">
    <oddFooter>第 &amp;P 页，共 &amp;N 页</oddFooter>
  </headerFooter>
</worksheet>
</file>

<file path=xl/worksheets/sheet19.xml><?xml version="1.0" encoding="utf-8"?>
<worksheet xmlns="http://schemas.openxmlformats.org/spreadsheetml/2006/main" xmlns:r="http://schemas.openxmlformats.org/officeDocument/2006/relationships">
  <dimension ref="A1:D56"/>
  <sheetViews>
    <sheetView showGridLines="0" showZeros="0" workbookViewId="0">
      <selection sqref="A1:D56"/>
    </sheetView>
  </sheetViews>
  <sheetFormatPr defaultColWidth="9.125" defaultRowHeight="14.25"/>
  <cols>
    <col min="1" max="1" width="34.5" style="178" customWidth="1"/>
    <col min="2" max="2" width="12.875" style="178" customWidth="1"/>
    <col min="3" max="3" width="33.125" style="178" customWidth="1"/>
    <col min="4" max="4" width="18.625" style="178" customWidth="1"/>
    <col min="5" max="256" width="9.125" style="182"/>
    <col min="257" max="257" width="34.5" style="182" customWidth="1"/>
    <col min="258" max="258" width="23.625" style="182" customWidth="1"/>
    <col min="259" max="259" width="33.125" style="182" customWidth="1"/>
    <col min="260" max="260" width="23.625" style="182" customWidth="1"/>
    <col min="261" max="512" width="9.125" style="182"/>
    <col min="513" max="513" width="34.5" style="182" customWidth="1"/>
    <col min="514" max="514" width="23.625" style="182" customWidth="1"/>
    <col min="515" max="515" width="33.125" style="182" customWidth="1"/>
    <col min="516" max="516" width="23.625" style="182" customWidth="1"/>
    <col min="517" max="768" width="9.125" style="182"/>
    <col min="769" max="769" width="34.5" style="182" customWidth="1"/>
    <col min="770" max="770" width="23.625" style="182" customWidth="1"/>
    <col min="771" max="771" width="33.125" style="182" customWidth="1"/>
    <col min="772" max="772" width="23.625" style="182" customWidth="1"/>
    <col min="773" max="1024" width="9.125" style="182"/>
    <col min="1025" max="1025" width="34.5" style="182" customWidth="1"/>
    <col min="1026" max="1026" width="23.625" style="182" customWidth="1"/>
    <col min="1027" max="1027" width="33.125" style="182" customWidth="1"/>
    <col min="1028" max="1028" width="23.625" style="182" customWidth="1"/>
    <col min="1029" max="1280" width="9.125" style="182"/>
    <col min="1281" max="1281" width="34.5" style="182" customWidth="1"/>
    <col min="1282" max="1282" width="23.625" style="182" customWidth="1"/>
    <col min="1283" max="1283" width="33.125" style="182" customWidth="1"/>
    <col min="1284" max="1284" width="23.625" style="182" customWidth="1"/>
    <col min="1285" max="1536" width="9.125" style="182"/>
    <col min="1537" max="1537" width="34.5" style="182" customWidth="1"/>
    <col min="1538" max="1538" width="23.625" style="182" customWidth="1"/>
    <col min="1539" max="1539" width="33.125" style="182" customWidth="1"/>
    <col min="1540" max="1540" width="23.625" style="182" customWidth="1"/>
    <col min="1541" max="1792" width="9.125" style="182"/>
    <col min="1793" max="1793" width="34.5" style="182" customWidth="1"/>
    <col min="1794" max="1794" width="23.625" style="182" customWidth="1"/>
    <col min="1795" max="1795" width="33.125" style="182" customWidth="1"/>
    <col min="1796" max="1796" width="23.625" style="182" customWidth="1"/>
    <col min="1797" max="2048" width="9.125" style="182"/>
    <col min="2049" max="2049" width="34.5" style="182" customWidth="1"/>
    <col min="2050" max="2050" width="23.625" style="182" customWidth="1"/>
    <col min="2051" max="2051" width="33.125" style="182" customWidth="1"/>
    <col min="2052" max="2052" width="23.625" style="182" customWidth="1"/>
    <col min="2053" max="2304" width="9.125" style="182"/>
    <col min="2305" max="2305" width="34.5" style="182" customWidth="1"/>
    <col min="2306" max="2306" width="23.625" style="182" customWidth="1"/>
    <col min="2307" max="2307" width="33.125" style="182" customWidth="1"/>
    <col min="2308" max="2308" width="23.625" style="182" customWidth="1"/>
    <col min="2309" max="2560" width="9.125" style="182"/>
    <col min="2561" max="2561" width="34.5" style="182" customWidth="1"/>
    <col min="2562" max="2562" width="23.625" style="182" customWidth="1"/>
    <col min="2563" max="2563" width="33.125" style="182" customWidth="1"/>
    <col min="2564" max="2564" width="23.625" style="182" customWidth="1"/>
    <col min="2565" max="2816" width="9.125" style="182"/>
    <col min="2817" max="2817" width="34.5" style="182" customWidth="1"/>
    <col min="2818" max="2818" width="23.625" style="182" customWidth="1"/>
    <col min="2819" max="2819" width="33.125" style="182" customWidth="1"/>
    <col min="2820" max="2820" width="23.625" style="182" customWidth="1"/>
    <col min="2821" max="3072" width="9.125" style="182"/>
    <col min="3073" max="3073" width="34.5" style="182" customWidth="1"/>
    <col min="3074" max="3074" width="23.625" style="182" customWidth="1"/>
    <col min="3075" max="3075" width="33.125" style="182" customWidth="1"/>
    <col min="3076" max="3076" width="23.625" style="182" customWidth="1"/>
    <col min="3077" max="3328" width="9.125" style="182"/>
    <col min="3329" max="3329" width="34.5" style="182" customWidth="1"/>
    <col min="3330" max="3330" width="23.625" style="182" customWidth="1"/>
    <col min="3331" max="3331" width="33.125" style="182" customWidth="1"/>
    <col min="3332" max="3332" width="23.625" style="182" customWidth="1"/>
    <col min="3333" max="3584" width="9.125" style="182"/>
    <col min="3585" max="3585" width="34.5" style="182" customWidth="1"/>
    <col min="3586" max="3586" width="23.625" style="182" customWidth="1"/>
    <col min="3587" max="3587" width="33.125" style="182" customWidth="1"/>
    <col min="3588" max="3588" width="23.625" style="182" customWidth="1"/>
    <col min="3589" max="3840" width="9.125" style="182"/>
    <col min="3841" max="3841" width="34.5" style="182" customWidth="1"/>
    <col min="3842" max="3842" width="23.625" style="182" customWidth="1"/>
    <col min="3843" max="3843" width="33.125" style="182" customWidth="1"/>
    <col min="3844" max="3844" width="23.625" style="182" customWidth="1"/>
    <col min="3845" max="4096" width="9.125" style="182"/>
    <col min="4097" max="4097" width="34.5" style="182" customWidth="1"/>
    <col min="4098" max="4098" width="23.625" style="182" customWidth="1"/>
    <col min="4099" max="4099" width="33.125" style="182" customWidth="1"/>
    <col min="4100" max="4100" width="23.625" style="182" customWidth="1"/>
    <col min="4101" max="4352" width="9.125" style="182"/>
    <col min="4353" max="4353" width="34.5" style="182" customWidth="1"/>
    <col min="4354" max="4354" width="23.625" style="182" customWidth="1"/>
    <col min="4355" max="4355" width="33.125" style="182" customWidth="1"/>
    <col min="4356" max="4356" width="23.625" style="182" customWidth="1"/>
    <col min="4357" max="4608" width="9.125" style="182"/>
    <col min="4609" max="4609" width="34.5" style="182" customWidth="1"/>
    <col min="4610" max="4610" width="23.625" style="182" customWidth="1"/>
    <col min="4611" max="4611" width="33.125" style="182" customWidth="1"/>
    <col min="4612" max="4612" width="23.625" style="182" customWidth="1"/>
    <col min="4613" max="4864" width="9.125" style="182"/>
    <col min="4865" max="4865" width="34.5" style="182" customWidth="1"/>
    <col min="4866" max="4866" width="23.625" style="182" customWidth="1"/>
    <col min="4867" max="4867" width="33.125" style="182" customWidth="1"/>
    <col min="4868" max="4868" width="23.625" style="182" customWidth="1"/>
    <col min="4869" max="5120" width="9.125" style="182"/>
    <col min="5121" max="5121" width="34.5" style="182" customWidth="1"/>
    <col min="5122" max="5122" width="23.625" style="182" customWidth="1"/>
    <col min="5123" max="5123" width="33.125" style="182" customWidth="1"/>
    <col min="5124" max="5124" width="23.625" style="182" customWidth="1"/>
    <col min="5125" max="5376" width="9.125" style="182"/>
    <col min="5377" max="5377" width="34.5" style="182" customWidth="1"/>
    <col min="5378" max="5378" width="23.625" style="182" customWidth="1"/>
    <col min="5379" max="5379" width="33.125" style="182" customWidth="1"/>
    <col min="5380" max="5380" width="23.625" style="182" customWidth="1"/>
    <col min="5381" max="5632" width="9.125" style="182"/>
    <col min="5633" max="5633" width="34.5" style="182" customWidth="1"/>
    <col min="5634" max="5634" width="23.625" style="182" customWidth="1"/>
    <col min="5635" max="5635" width="33.125" style="182" customWidth="1"/>
    <col min="5636" max="5636" width="23.625" style="182" customWidth="1"/>
    <col min="5637" max="5888" width="9.125" style="182"/>
    <col min="5889" max="5889" width="34.5" style="182" customWidth="1"/>
    <col min="5890" max="5890" width="23.625" style="182" customWidth="1"/>
    <col min="5891" max="5891" width="33.125" style="182" customWidth="1"/>
    <col min="5892" max="5892" width="23.625" style="182" customWidth="1"/>
    <col min="5893" max="6144" width="9.125" style="182"/>
    <col min="6145" max="6145" width="34.5" style="182" customWidth="1"/>
    <col min="6146" max="6146" width="23.625" style="182" customWidth="1"/>
    <col min="6147" max="6147" width="33.125" style="182" customWidth="1"/>
    <col min="6148" max="6148" width="23.625" style="182" customWidth="1"/>
    <col min="6149" max="6400" width="9.125" style="182"/>
    <col min="6401" max="6401" width="34.5" style="182" customWidth="1"/>
    <col min="6402" max="6402" width="23.625" style="182" customWidth="1"/>
    <col min="6403" max="6403" width="33.125" style="182" customWidth="1"/>
    <col min="6404" max="6404" width="23.625" style="182" customWidth="1"/>
    <col min="6405" max="6656" width="9.125" style="182"/>
    <col min="6657" max="6657" width="34.5" style="182" customWidth="1"/>
    <col min="6658" max="6658" width="23.625" style="182" customWidth="1"/>
    <col min="6659" max="6659" width="33.125" style="182" customWidth="1"/>
    <col min="6660" max="6660" width="23.625" style="182" customWidth="1"/>
    <col min="6661" max="6912" width="9.125" style="182"/>
    <col min="6913" max="6913" width="34.5" style="182" customWidth="1"/>
    <col min="6914" max="6914" width="23.625" style="182" customWidth="1"/>
    <col min="6915" max="6915" width="33.125" style="182" customWidth="1"/>
    <col min="6916" max="6916" width="23.625" style="182" customWidth="1"/>
    <col min="6917" max="7168" width="9.125" style="182"/>
    <col min="7169" max="7169" width="34.5" style="182" customWidth="1"/>
    <col min="7170" max="7170" width="23.625" style="182" customWidth="1"/>
    <col min="7171" max="7171" width="33.125" style="182" customWidth="1"/>
    <col min="7172" max="7172" width="23.625" style="182" customWidth="1"/>
    <col min="7173" max="7424" width="9.125" style="182"/>
    <col min="7425" max="7425" width="34.5" style="182" customWidth="1"/>
    <col min="7426" max="7426" width="23.625" style="182" customWidth="1"/>
    <col min="7427" max="7427" width="33.125" style="182" customWidth="1"/>
    <col min="7428" max="7428" width="23.625" style="182" customWidth="1"/>
    <col min="7429" max="7680" width="9.125" style="182"/>
    <col min="7681" max="7681" width="34.5" style="182" customWidth="1"/>
    <col min="7682" max="7682" width="23.625" style="182" customWidth="1"/>
    <col min="7683" max="7683" width="33.125" style="182" customWidth="1"/>
    <col min="7684" max="7684" width="23.625" style="182" customWidth="1"/>
    <col min="7685" max="7936" width="9.125" style="182"/>
    <col min="7937" max="7937" width="34.5" style="182" customWidth="1"/>
    <col min="7938" max="7938" width="23.625" style="182" customWidth="1"/>
    <col min="7939" max="7939" width="33.125" style="182" customWidth="1"/>
    <col min="7940" max="7940" width="23.625" style="182" customWidth="1"/>
    <col min="7941" max="8192" width="9.125" style="182"/>
    <col min="8193" max="8193" width="34.5" style="182" customWidth="1"/>
    <col min="8194" max="8194" width="23.625" style="182" customWidth="1"/>
    <col min="8195" max="8195" width="33.125" style="182" customWidth="1"/>
    <col min="8196" max="8196" width="23.625" style="182" customWidth="1"/>
    <col min="8197" max="8448" width="9.125" style="182"/>
    <col min="8449" max="8449" width="34.5" style="182" customWidth="1"/>
    <col min="8450" max="8450" width="23.625" style="182" customWidth="1"/>
    <col min="8451" max="8451" width="33.125" style="182" customWidth="1"/>
    <col min="8452" max="8452" width="23.625" style="182" customWidth="1"/>
    <col min="8453" max="8704" width="9.125" style="182"/>
    <col min="8705" max="8705" width="34.5" style="182" customWidth="1"/>
    <col min="8706" max="8706" width="23.625" style="182" customWidth="1"/>
    <col min="8707" max="8707" width="33.125" style="182" customWidth="1"/>
    <col min="8708" max="8708" width="23.625" style="182" customWidth="1"/>
    <col min="8709" max="8960" width="9.125" style="182"/>
    <col min="8961" max="8961" width="34.5" style="182" customWidth="1"/>
    <col min="8962" max="8962" width="23.625" style="182" customWidth="1"/>
    <col min="8963" max="8963" width="33.125" style="182" customWidth="1"/>
    <col min="8964" max="8964" width="23.625" style="182" customWidth="1"/>
    <col min="8965" max="9216" width="9.125" style="182"/>
    <col min="9217" max="9217" width="34.5" style="182" customWidth="1"/>
    <col min="9218" max="9218" width="23.625" style="182" customWidth="1"/>
    <col min="9219" max="9219" width="33.125" style="182" customWidth="1"/>
    <col min="9220" max="9220" width="23.625" style="182" customWidth="1"/>
    <col min="9221" max="9472" width="9.125" style="182"/>
    <col min="9473" max="9473" width="34.5" style="182" customWidth="1"/>
    <col min="9474" max="9474" width="23.625" style="182" customWidth="1"/>
    <col min="9475" max="9475" width="33.125" style="182" customWidth="1"/>
    <col min="9476" max="9476" width="23.625" style="182" customWidth="1"/>
    <col min="9477" max="9728" width="9.125" style="182"/>
    <col min="9729" max="9729" width="34.5" style="182" customWidth="1"/>
    <col min="9730" max="9730" width="23.625" style="182" customWidth="1"/>
    <col min="9731" max="9731" width="33.125" style="182" customWidth="1"/>
    <col min="9732" max="9732" width="23.625" style="182" customWidth="1"/>
    <col min="9733" max="9984" width="9.125" style="182"/>
    <col min="9985" max="9985" width="34.5" style="182" customWidth="1"/>
    <col min="9986" max="9986" width="23.625" style="182" customWidth="1"/>
    <col min="9987" max="9987" width="33.125" style="182" customWidth="1"/>
    <col min="9988" max="9988" width="23.625" style="182" customWidth="1"/>
    <col min="9989" max="10240" width="9.125" style="182"/>
    <col min="10241" max="10241" width="34.5" style="182" customWidth="1"/>
    <col min="10242" max="10242" width="23.625" style="182" customWidth="1"/>
    <col min="10243" max="10243" width="33.125" style="182" customWidth="1"/>
    <col min="10244" max="10244" width="23.625" style="182" customWidth="1"/>
    <col min="10245" max="10496" width="9.125" style="182"/>
    <col min="10497" max="10497" width="34.5" style="182" customWidth="1"/>
    <col min="10498" max="10498" width="23.625" style="182" customWidth="1"/>
    <col min="10499" max="10499" width="33.125" style="182" customWidth="1"/>
    <col min="10500" max="10500" width="23.625" style="182" customWidth="1"/>
    <col min="10501" max="10752" width="9.125" style="182"/>
    <col min="10753" max="10753" width="34.5" style="182" customWidth="1"/>
    <col min="10754" max="10754" width="23.625" style="182" customWidth="1"/>
    <col min="10755" max="10755" width="33.125" style="182" customWidth="1"/>
    <col min="10756" max="10756" width="23.625" style="182" customWidth="1"/>
    <col min="10757" max="11008" width="9.125" style="182"/>
    <col min="11009" max="11009" width="34.5" style="182" customWidth="1"/>
    <col min="11010" max="11010" width="23.625" style="182" customWidth="1"/>
    <col min="11011" max="11011" width="33.125" style="182" customWidth="1"/>
    <col min="11012" max="11012" width="23.625" style="182" customWidth="1"/>
    <col min="11013" max="11264" width="9.125" style="182"/>
    <col min="11265" max="11265" width="34.5" style="182" customWidth="1"/>
    <col min="11266" max="11266" width="23.625" style="182" customWidth="1"/>
    <col min="11267" max="11267" width="33.125" style="182" customWidth="1"/>
    <col min="11268" max="11268" width="23.625" style="182" customWidth="1"/>
    <col min="11269" max="11520" width="9.125" style="182"/>
    <col min="11521" max="11521" width="34.5" style="182" customWidth="1"/>
    <col min="11522" max="11522" width="23.625" style="182" customWidth="1"/>
    <col min="11523" max="11523" width="33.125" style="182" customWidth="1"/>
    <col min="11524" max="11524" width="23.625" style="182" customWidth="1"/>
    <col min="11525" max="11776" width="9.125" style="182"/>
    <col min="11777" max="11777" width="34.5" style="182" customWidth="1"/>
    <col min="11778" max="11778" width="23.625" style="182" customWidth="1"/>
    <col min="11779" max="11779" width="33.125" style="182" customWidth="1"/>
    <col min="11780" max="11780" width="23.625" style="182" customWidth="1"/>
    <col min="11781" max="12032" width="9.125" style="182"/>
    <col min="12033" max="12033" width="34.5" style="182" customWidth="1"/>
    <col min="12034" max="12034" width="23.625" style="182" customWidth="1"/>
    <col min="12035" max="12035" width="33.125" style="182" customWidth="1"/>
    <col min="12036" max="12036" width="23.625" style="182" customWidth="1"/>
    <col min="12037" max="12288" width="9.125" style="182"/>
    <col min="12289" max="12289" width="34.5" style="182" customWidth="1"/>
    <col min="12290" max="12290" width="23.625" style="182" customWidth="1"/>
    <col min="12291" max="12291" width="33.125" style="182" customWidth="1"/>
    <col min="12292" max="12292" width="23.625" style="182" customWidth="1"/>
    <col min="12293" max="12544" width="9.125" style="182"/>
    <col min="12545" max="12545" width="34.5" style="182" customWidth="1"/>
    <col min="12546" max="12546" width="23.625" style="182" customWidth="1"/>
    <col min="12547" max="12547" width="33.125" style="182" customWidth="1"/>
    <col min="12548" max="12548" width="23.625" style="182" customWidth="1"/>
    <col min="12549" max="12800" width="9.125" style="182"/>
    <col min="12801" max="12801" width="34.5" style="182" customWidth="1"/>
    <col min="12802" max="12802" width="23.625" style="182" customWidth="1"/>
    <col min="12803" max="12803" width="33.125" style="182" customWidth="1"/>
    <col min="12804" max="12804" width="23.625" style="182" customWidth="1"/>
    <col min="12805" max="13056" width="9.125" style="182"/>
    <col min="13057" max="13057" width="34.5" style="182" customWidth="1"/>
    <col min="13058" max="13058" width="23.625" style="182" customWidth="1"/>
    <col min="13059" max="13059" width="33.125" style="182" customWidth="1"/>
    <col min="13060" max="13060" width="23.625" style="182" customWidth="1"/>
    <col min="13061" max="13312" width="9.125" style="182"/>
    <col min="13313" max="13313" width="34.5" style="182" customWidth="1"/>
    <col min="13314" max="13314" width="23.625" style="182" customWidth="1"/>
    <col min="13315" max="13315" width="33.125" style="182" customWidth="1"/>
    <col min="13316" max="13316" width="23.625" style="182" customWidth="1"/>
    <col min="13317" max="13568" width="9.125" style="182"/>
    <col min="13569" max="13569" width="34.5" style="182" customWidth="1"/>
    <col min="13570" max="13570" width="23.625" style="182" customWidth="1"/>
    <col min="13571" max="13571" width="33.125" style="182" customWidth="1"/>
    <col min="13572" max="13572" width="23.625" style="182" customWidth="1"/>
    <col min="13573" max="13824" width="9.125" style="182"/>
    <col min="13825" max="13825" width="34.5" style="182" customWidth="1"/>
    <col min="13826" max="13826" width="23.625" style="182" customWidth="1"/>
    <col min="13827" max="13827" width="33.125" style="182" customWidth="1"/>
    <col min="13828" max="13828" width="23.625" style="182" customWidth="1"/>
    <col min="13829" max="14080" width="9.125" style="182"/>
    <col min="14081" max="14081" width="34.5" style="182" customWidth="1"/>
    <col min="14082" max="14082" width="23.625" style="182" customWidth="1"/>
    <col min="14083" max="14083" width="33.125" style="182" customWidth="1"/>
    <col min="14084" max="14084" width="23.625" style="182" customWidth="1"/>
    <col min="14085" max="14336" width="9.125" style="182"/>
    <col min="14337" max="14337" width="34.5" style="182" customWidth="1"/>
    <col min="14338" max="14338" width="23.625" style="182" customWidth="1"/>
    <col min="14339" max="14339" width="33.125" style="182" customWidth="1"/>
    <col min="14340" max="14340" width="23.625" style="182" customWidth="1"/>
    <col min="14341" max="14592" width="9.125" style="182"/>
    <col min="14593" max="14593" width="34.5" style="182" customWidth="1"/>
    <col min="14594" max="14594" width="23.625" style="182" customWidth="1"/>
    <col min="14595" max="14595" width="33.125" style="182" customWidth="1"/>
    <col min="14596" max="14596" width="23.625" style="182" customWidth="1"/>
    <col min="14597" max="14848" width="9.125" style="182"/>
    <col min="14849" max="14849" width="34.5" style="182" customWidth="1"/>
    <col min="14850" max="14850" width="23.625" style="182" customWidth="1"/>
    <col min="14851" max="14851" width="33.125" style="182" customWidth="1"/>
    <col min="14852" max="14852" width="23.625" style="182" customWidth="1"/>
    <col min="14853" max="15104" width="9.125" style="182"/>
    <col min="15105" max="15105" width="34.5" style="182" customWidth="1"/>
    <col min="15106" max="15106" width="23.625" style="182" customWidth="1"/>
    <col min="15107" max="15107" width="33.125" style="182" customWidth="1"/>
    <col min="15108" max="15108" width="23.625" style="182" customWidth="1"/>
    <col min="15109" max="15360" width="9.125" style="182"/>
    <col min="15361" max="15361" width="34.5" style="182" customWidth="1"/>
    <col min="15362" max="15362" width="23.625" style="182" customWidth="1"/>
    <col min="15363" max="15363" width="33.125" style="182" customWidth="1"/>
    <col min="15364" max="15364" width="23.625" style="182" customWidth="1"/>
    <col min="15365" max="15616" width="9.125" style="182"/>
    <col min="15617" max="15617" width="34.5" style="182" customWidth="1"/>
    <col min="15618" max="15618" width="23.625" style="182" customWidth="1"/>
    <col min="15619" max="15619" width="33.125" style="182" customWidth="1"/>
    <col min="15620" max="15620" width="23.625" style="182" customWidth="1"/>
    <col min="15621" max="15872" width="9.125" style="182"/>
    <col min="15873" max="15873" width="34.5" style="182" customWidth="1"/>
    <col min="15874" max="15874" width="23.625" style="182" customWidth="1"/>
    <col min="15875" max="15875" width="33.125" style="182" customWidth="1"/>
    <col min="15876" max="15876" width="23.625" style="182" customWidth="1"/>
    <col min="15877" max="16128" width="9.125" style="182"/>
    <col min="16129" max="16129" width="34.5" style="182" customWidth="1"/>
    <col min="16130" max="16130" width="23.625" style="182" customWidth="1"/>
    <col min="16131" max="16131" width="33.125" style="182" customWidth="1"/>
    <col min="16132" max="16132" width="23.625" style="182" customWidth="1"/>
    <col min="16133" max="16384" width="9.125" style="182"/>
  </cols>
  <sheetData>
    <row r="1" spans="1:4" s="181" customFormat="1" ht="22.5">
      <c r="A1" s="625" t="s">
        <v>2762</v>
      </c>
      <c r="B1" s="625"/>
      <c r="C1" s="625"/>
      <c r="D1" s="625"/>
    </row>
    <row r="2" spans="1:4" s="181" customFormat="1" ht="16.899999999999999" customHeight="1">
      <c r="A2" s="626" t="s">
        <v>1571</v>
      </c>
      <c r="B2" s="626"/>
      <c r="C2" s="626"/>
      <c r="D2" s="626"/>
    </row>
    <row r="3" spans="1:4" s="185" customFormat="1" ht="21.75" customHeight="1">
      <c r="A3" s="186" t="s">
        <v>1572</v>
      </c>
      <c r="B3" s="186" t="s">
        <v>1042</v>
      </c>
      <c r="C3" s="186" t="s">
        <v>1572</v>
      </c>
      <c r="D3" s="186" t="s">
        <v>1042</v>
      </c>
    </row>
    <row r="4" spans="1:4" s="181" customFormat="1" ht="17.649999999999999" customHeight="1">
      <c r="A4" s="251" t="s">
        <v>1573</v>
      </c>
      <c r="B4" s="236">
        <v>236312</v>
      </c>
      <c r="C4" s="251" t="s">
        <v>2690</v>
      </c>
      <c r="D4" s="236">
        <v>8258</v>
      </c>
    </row>
    <row r="5" spans="1:4" s="181" customFormat="1" ht="17.649999999999999" customHeight="1">
      <c r="A5" s="251" t="s">
        <v>2697</v>
      </c>
      <c r="B5" s="236">
        <v>0</v>
      </c>
      <c r="C5" s="251" t="s">
        <v>2698</v>
      </c>
      <c r="D5" s="236">
        <v>0</v>
      </c>
    </row>
    <row r="6" spans="1:4" s="181" customFormat="1" ht="17.649999999999999" customHeight="1">
      <c r="A6" s="251" t="s">
        <v>2699</v>
      </c>
      <c r="B6" s="236">
        <v>0</v>
      </c>
      <c r="C6" s="251" t="s">
        <v>2700</v>
      </c>
      <c r="D6" s="236">
        <v>0</v>
      </c>
    </row>
    <row r="7" spans="1:4" s="181" customFormat="1" ht="17.649999999999999" customHeight="1">
      <c r="A7" s="251" t="s">
        <v>2701</v>
      </c>
      <c r="B7" s="236">
        <v>0</v>
      </c>
      <c r="C7" s="251" t="s">
        <v>2702</v>
      </c>
      <c r="D7" s="236">
        <v>221</v>
      </c>
    </row>
    <row r="8" spans="1:4" s="181" customFormat="1" ht="17.649999999999999" customHeight="1">
      <c r="A8" s="251" t="s">
        <v>2703</v>
      </c>
      <c r="B8" s="236">
        <v>0</v>
      </c>
      <c r="C8" s="251" t="s">
        <v>2704</v>
      </c>
      <c r="D8" s="236">
        <v>0</v>
      </c>
    </row>
    <row r="9" spans="1:4" s="181" customFormat="1" ht="17.649999999999999" customHeight="1">
      <c r="A9" s="251" t="s">
        <v>2705</v>
      </c>
      <c r="B9" s="236">
        <v>0</v>
      </c>
      <c r="C9" s="251" t="s">
        <v>2706</v>
      </c>
      <c r="D9" s="236">
        <v>0</v>
      </c>
    </row>
    <row r="10" spans="1:4" s="181" customFormat="1" ht="17.649999999999999" customHeight="1">
      <c r="A10" s="251" t="s">
        <v>2707</v>
      </c>
      <c r="B10" s="236">
        <v>0</v>
      </c>
      <c r="C10" s="251" t="s">
        <v>2708</v>
      </c>
      <c r="D10" s="236">
        <v>0</v>
      </c>
    </row>
    <row r="11" spans="1:4" s="181" customFormat="1" ht="17.649999999999999" customHeight="1">
      <c r="A11" s="251" t="s">
        <v>2709</v>
      </c>
      <c r="B11" s="236">
        <v>0</v>
      </c>
      <c r="C11" s="251" t="s">
        <v>2710</v>
      </c>
      <c r="D11" s="236">
        <v>0</v>
      </c>
    </row>
    <row r="12" spans="1:4" s="181" customFormat="1" ht="17.649999999999999" customHeight="1">
      <c r="A12" s="251" t="s">
        <v>2711</v>
      </c>
      <c r="B12" s="236">
        <v>0</v>
      </c>
      <c r="C12" s="251" t="s">
        <v>2712</v>
      </c>
      <c r="D12" s="236">
        <v>0</v>
      </c>
    </row>
    <row r="13" spans="1:4" s="181" customFormat="1" ht="17.649999999999999" customHeight="1">
      <c r="A13" s="251" t="s">
        <v>2713</v>
      </c>
      <c r="B13" s="236">
        <v>0</v>
      </c>
      <c r="C13" s="251" t="s">
        <v>2714</v>
      </c>
      <c r="D13" s="236">
        <v>8037</v>
      </c>
    </row>
    <row r="14" spans="1:4" s="181" customFormat="1" ht="17.649999999999999" customHeight="1">
      <c r="A14" s="251" t="s">
        <v>2715</v>
      </c>
      <c r="B14" s="236">
        <v>0</v>
      </c>
      <c r="C14" s="251" t="s">
        <v>2691</v>
      </c>
      <c r="D14" s="236">
        <v>509000</v>
      </c>
    </row>
    <row r="15" spans="1:4" s="181" customFormat="1" ht="17.649999999999999" customHeight="1">
      <c r="A15" s="251" t="s">
        <v>2716</v>
      </c>
      <c r="B15" s="236">
        <v>0</v>
      </c>
      <c r="C15" s="251" t="s">
        <v>2717</v>
      </c>
      <c r="D15" s="236">
        <v>40000</v>
      </c>
    </row>
    <row r="16" spans="1:4" s="181" customFormat="1" ht="17.649999999999999" customHeight="1">
      <c r="A16" s="251" t="s">
        <v>2718</v>
      </c>
      <c r="B16" s="236">
        <v>0</v>
      </c>
      <c r="C16" s="251" t="s">
        <v>2719</v>
      </c>
      <c r="D16" s="236">
        <v>110000</v>
      </c>
    </row>
    <row r="17" spans="1:4" s="181" customFormat="1" ht="17.649999999999999" customHeight="1">
      <c r="A17" s="251" t="s">
        <v>2720</v>
      </c>
      <c r="B17" s="236">
        <v>36483</v>
      </c>
      <c r="C17" s="251" t="s">
        <v>2721</v>
      </c>
      <c r="D17" s="236">
        <v>359000</v>
      </c>
    </row>
    <row r="18" spans="1:4" s="181" customFormat="1" ht="17.649999999999999" customHeight="1">
      <c r="A18" s="251" t="s">
        <v>2722</v>
      </c>
      <c r="B18" s="236">
        <v>0</v>
      </c>
      <c r="C18" s="251" t="s">
        <v>2723</v>
      </c>
      <c r="D18" s="236">
        <v>0</v>
      </c>
    </row>
    <row r="19" spans="1:4" s="181" customFormat="1" ht="17.649999999999999" customHeight="1">
      <c r="A19" s="251" t="s">
        <v>2724</v>
      </c>
      <c r="B19" s="236">
        <v>0</v>
      </c>
      <c r="C19" s="251" t="s">
        <v>2725</v>
      </c>
      <c r="D19" s="236">
        <v>0</v>
      </c>
    </row>
    <row r="20" spans="1:4" s="181" customFormat="1" ht="17.649999999999999" customHeight="1">
      <c r="A20" s="251" t="s">
        <v>2726</v>
      </c>
      <c r="B20" s="236">
        <v>0</v>
      </c>
      <c r="C20" s="251" t="s">
        <v>2727</v>
      </c>
      <c r="D20" s="236">
        <v>0</v>
      </c>
    </row>
    <row r="21" spans="1:4" s="181" customFormat="1" ht="17.649999999999999" customHeight="1">
      <c r="A21" s="251" t="s">
        <v>2728</v>
      </c>
      <c r="B21" s="236">
        <v>0</v>
      </c>
      <c r="C21" s="251" t="s">
        <v>2729</v>
      </c>
      <c r="D21" s="236">
        <v>0</v>
      </c>
    </row>
    <row r="22" spans="1:4" s="181" customFormat="1" ht="17.649999999999999" customHeight="1">
      <c r="A22" s="251" t="s">
        <v>2730</v>
      </c>
      <c r="B22" s="236">
        <v>0</v>
      </c>
      <c r="C22" s="251" t="s">
        <v>2731</v>
      </c>
      <c r="D22" s="236">
        <v>0</v>
      </c>
    </row>
    <row r="23" spans="1:4" s="181" customFormat="1" ht="17.649999999999999" customHeight="1">
      <c r="A23" s="251" t="s">
        <v>2732</v>
      </c>
      <c r="B23" s="236">
        <v>0</v>
      </c>
      <c r="C23" s="251" t="s">
        <v>2733</v>
      </c>
      <c r="D23" s="236">
        <v>0</v>
      </c>
    </row>
    <row r="24" spans="1:4" s="181" customFormat="1" ht="17.649999999999999" customHeight="1">
      <c r="A24" s="251" t="s">
        <v>2734</v>
      </c>
      <c r="B24" s="236">
        <v>0</v>
      </c>
      <c r="C24" s="251" t="s">
        <v>2735</v>
      </c>
      <c r="D24" s="236">
        <v>0</v>
      </c>
    </row>
    <row r="25" spans="1:4" s="181" customFormat="1" ht="17.649999999999999" customHeight="1">
      <c r="A25" s="251" t="s">
        <v>2736</v>
      </c>
      <c r="B25" s="236">
        <v>0</v>
      </c>
      <c r="C25" s="251" t="s">
        <v>2693</v>
      </c>
      <c r="D25" s="236">
        <v>0</v>
      </c>
    </row>
    <row r="26" spans="1:4" s="181" customFormat="1" ht="17.649999999999999" customHeight="1">
      <c r="A26" s="251" t="s">
        <v>2737</v>
      </c>
      <c r="B26" s="236">
        <v>0</v>
      </c>
      <c r="C26" s="251" t="s">
        <v>2738</v>
      </c>
      <c r="D26" s="236">
        <v>0</v>
      </c>
    </row>
    <row r="27" spans="1:4" s="181" customFormat="1" ht="17.649999999999999" customHeight="1">
      <c r="A27" s="251" t="s">
        <v>2739</v>
      </c>
      <c r="B27" s="236">
        <v>0</v>
      </c>
      <c r="C27" s="251" t="s">
        <v>2740</v>
      </c>
      <c r="D27" s="236">
        <v>0</v>
      </c>
    </row>
    <row r="28" spans="1:4" s="181" customFormat="1" ht="17.649999999999999" customHeight="1">
      <c r="A28" s="251" t="s">
        <v>2741</v>
      </c>
      <c r="B28" s="236">
        <v>0</v>
      </c>
      <c r="C28" s="251" t="s">
        <v>2742</v>
      </c>
      <c r="D28" s="236">
        <v>0</v>
      </c>
    </row>
    <row r="29" spans="1:4" s="181" customFormat="1" ht="17.649999999999999" customHeight="1">
      <c r="A29" s="251" t="s">
        <v>2743</v>
      </c>
      <c r="B29" s="236">
        <v>0</v>
      </c>
      <c r="C29" s="251" t="s">
        <v>2744</v>
      </c>
      <c r="D29" s="236">
        <v>7015</v>
      </c>
    </row>
    <row r="30" spans="1:4" s="181" customFormat="1" ht="17.649999999999999" customHeight="1">
      <c r="A30" s="251" t="s">
        <v>2745</v>
      </c>
      <c r="B30" s="236">
        <v>0</v>
      </c>
      <c r="C30" s="251" t="s">
        <v>2746</v>
      </c>
      <c r="D30" s="236">
        <v>7015</v>
      </c>
    </row>
    <row r="31" spans="1:4" s="181" customFormat="1" ht="17.649999999999999" customHeight="1">
      <c r="A31" s="251" t="s">
        <v>2747</v>
      </c>
      <c r="B31" s="236">
        <v>0</v>
      </c>
      <c r="C31" s="251"/>
      <c r="D31" s="249"/>
    </row>
    <row r="32" spans="1:4" s="181" customFormat="1" ht="17.649999999999999" customHeight="1">
      <c r="A32" s="251" t="s">
        <v>2748</v>
      </c>
      <c r="B32" s="236">
        <v>0</v>
      </c>
      <c r="C32" s="251"/>
      <c r="D32" s="249"/>
    </row>
    <row r="33" spans="1:4" s="181" customFormat="1" ht="17.649999999999999" customHeight="1">
      <c r="A33" s="251" t="s">
        <v>2749</v>
      </c>
      <c r="B33" s="236">
        <v>0</v>
      </c>
      <c r="C33" s="251"/>
      <c r="D33" s="249"/>
    </row>
    <row r="34" spans="1:4" s="181" customFormat="1" ht="17.649999999999999" customHeight="1">
      <c r="A34" s="251" t="s">
        <v>2750</v>
      </c>
      <c r="B34" s="236">
        <v>199829</v>
      </c>
      <c r="C34" s="251"/>
      <c r="D34" s="249"/>
    </row>
    <row r="35" spans="1:4" s="181" customFormat="1" ht="17.649999999999999" customHeight="1">
      <c r="A35" s="251" t="s">
        <v>1574</v>
      </c>
      <c r="B35" s="236">
        <v>257727</v>
      </c>
      <c r="C35" s="251"/>
      <c r="D35" s="236"/>
    </row>
    <row r="36" spans="1:4" s="181" customFormat="1" ht="17.649999999999999" customHeight="1">
      <c r="A36" s="251" t="s">
        <v>2751</v>
      </c>
      <c r="B36" s="236">
        <v>102498</v>
      </c>
      <c r="C36" s="251"/>
      <c r="D36" s="236"/>
    </row>
    <row r="37" spans="1:4" s="181" customFormat="1" ht="17.649999999999999" customHeight="1">
      <c r="A37" s="251" t="s">
        <v>2752</v>
      </c>
      <c r="B37" s="236">
        <v>126523</v>
      </c>
      <c r="C37" s="251"/>
      <c r="D37" s="236"/>
    </row>
    <row r="38" spans="1:4" s="181" customFormat="1" ht="17.649999999999999" customHeight="1">
      <c r="A38" s="251" t="s">
        <v>2753</v>
      </c>
      <c r="B38" s="236">
        <v>0</v>
      </c>
      <c r="C38" s="251"/>
      <c r="D38" s="236"/>
    </row>
    <row r="39" spans="1:4" s="181" customFormat="1" ht="17.649999999999999" customHeight="1">
      <c r="A39" s="251" t="s">
        <v>2754</v>
      </c>
      <c r="B39" s="236">
        <v>28706</v>
      </c>
      <c r="C39" s="251"/>
      <c r="D39" s="236"/>
    </row>
    <row r="40" spans="1:4" s="181" customFormat="1" ht="17.649999999999999" customHeight="1">
      <c r="A40" s="251" t="s">
        <v>1575</v>
      </c>
      <c r="B40" s="236">
        <v>0</v>
      </c>
      <c r="C40" s="251"/>
      <c r="D40" s="249"/>
    </row>
    <row r="41" spans="1:4" s="181" customFormat="1" ht="17.649999999999999" customHeight="1">
      <c r="A41" s="251" t="s">
        <v>2755</v>
      </c>
      <c r="B41" s="236">
        <v>0</v>
      </c>
      <c r="C41" s="251"/>
      <c r="D41" s="249"/>
    </row>
    <row r="42" spans="1:4" s="181" customFormat="1" ht="17.649999999999999" customHeight="1">
      <c r="A42" s="251" t="s">
        <v>2756</v>
      </c>
      <c r="B42" s="236">
        <v>0</v>
      </c>
      <c r="C42" s="251"/>
      <c r="D42" s="249"/>
    </row>
    <row r="43" spans="1:4" s="181" customFormat="1" ht="17.649999999999999" customHeight="1">
      <c r="A43" s="252" t="s">
        <v>2757</v>
      </c>
      <c r="B43" s="236">
        <v>0</v>
      </c>
      <c r="C43" s="251"/>
      <c r="D43" s="249"/>
    </row>
    <row r="44" spans="1:4" s="181" customFormat="1" ht="17.649999999999999" customHeight="1">
      <c r="A44" s="251" t="s">
        <v>2758</v>
      </c>
      <c r="B44" s="236">
        <v>0</v>
      </c>
      <c r="C44" s="251"/>
      <c r="D44" s="249"/>
    </row>
    <row r="45" spans="1:4" s="181" customFormat="1" ht="17.649999999999999" customHeight="1">
      <c r="A45" s="251" t="s">
        <v>1576</v>
      </c>
      <c r="B45" s="236">
        <v>0</v>
      </c>
      <c r="C45" s="251"/>
      <c r="D45" s="249"/>
    </row>
    <row r="46" spans="1:4" s="181" customFormat="1" ht="17.649999999999999" customHeight="1">
      <c r="A46" s="251" t="s">
        <v>2759</v>
      </c>
      <c r="B46" s="236">
        <v>0</v>
      </c>
      <c r="C46" s="251"/>
      <c r="D46" s="249"/>
    </row>
    <row r="47" spans="1:4" s="181" customFormat="1" ht="17.649999999999999" customHeight="1">
      <c r="A47" s="251" t="s">
        <v>2760</v>
      </c>
      <c r="B47" s="236">
        <v>0</v>
      </c>
      <c r="C47" s="251"/>
      <c r="D47" s="249"/>
    </row>
    <row r="48" spans="1:4" s="181" customFormat="1" ht="17.649999999999999" customHeight="1">
      <c r="A48" s="251" t="s">
        <v>2761</v>
      </c>
      <c r="B48" s="236">
        <v>0</v>
      </c>
      <c r="C48" s="251"/>
      <c r="D48" s="249"/>
    </row>
    <row r="49" spans="1:4" s="181" customFormat="1" ht="17.649999999999999" customHeight="1">
      <c r="A49" s="251" t="s">
        <v>1577</v>
      </c>
      <c r="B49" s="236">
        <v>98995</v>
      </c>
      <c r="C49" s="251"/>
      <c r="D49" s="236"/>
    </row>
    <row r="50" spans="1:4" s="181" customFormat="1" ht="17.649999999999999" customHeight="1">
      <c r="A50" s="253" t="s">
        <v>1578</v>
      </c>
      <c r="B50" s="236">
        <v>593034</v>
      </c>
      <c r="C50" s="253" t="s">
        <v>1579</v>
      </c>
      <c r="D50" s="236">
        <v>524273</v>
      </c>
    </row>
    <row r="51" spans="1:4" s="181" customFormat="1" ht="17.649999999999999" customHeight="1">
      <c r="A51" s="183" t="s">
        <v>1587</v>
      </c>
      <c r="B51" s="247">
        <v>187287</v>
      </c>
      <c r="C51" s="179" t="s">
        <v>1582</v>
      </c>
      <c r="D51" s="236">
        <v>84339</v>
      </c>
    </row>
    <row r="52" spans="1:4" s="181" customFormat="1" ht="17.649999999999999" customHeight="1">
      <c r="A52" s="183"/>
      <c r="B52" s="250"/>
      <c r="C52" s="179" t="s">
        <v>1584</v>
      </c>
      <c r="D52" s="236">
        <v>171709</v>
      </c>
    </row>
    <row r="53" spans="1:4" s="181" customFormat="1" ht="17.649999999999999" customHeight="1">
      <c r="A53" s="183"/>
      <c r="B53" s="180"/>
      <c r="C53" s="183"/>
      <c r="D53" s="180"/>
    </row>
    <row r="54" spans="1:4" s="181" customFormat="1" ht="17.850000000000001" customHeight="1">
      <c r="A54" s="183"/>
      <c r="B54" s="180"/>
      <c r="C54" s="183"/>
      <c r="D54" s="180"/>
    </row>
    <row r="55" spans="1:4" s="189" customFormat="1" ht="17.649999999999999" customHeight="1">
      <c r="A55" s="254" t="s">
        <v>1588</v>
      </c>
      <c r="B55" s="188">
        <f>SUM(B50:B51)</f>
        <v>780321</v>
      </c>
      <c r="C55" s="254" t="s">
        <v>1579</v>
      </c>
      <c r="D55" s="188">
        <f>SUM(D50:D52)</f>
        <v>780321</v>
      </c>
    </row>
    <row r="56" spans="1:4" s="181" customFormat="1" ht="52.5" customHeight="1">
      <c r="A56" s="627" t="s">
        <v>3286</v>
      </c>
      <c r="B56" s="627"/>
      <c r="C56" s="627"/>
      <c r="D56" s="627"/>
    </row>
  </sheetData>
  <mergeCells count="3">
    <mergeCell ref="A1:D1"/>
    <mergeCell ref="A2:D2"/>
    <mergeCell ref="A56:D56"/>
  </mergeCells>
  <phoneticPr fontId="23" type="noConversion"/>
  <printOptions horizontalCentered="1" gridLines="1"/>
  <pageMargins left="0.55118110236220474" right="0.39370078740157483" top="0.59055118110236227" bottom="0.62992125984251968" header="0" footer="0"/>
  <pageSetup paperSize="9" scale="85" orientation="portrait" blackAndWhite="1" r:id="rId1"/>
  <headerFooter alignWithMargins="0"/>
</worksheet>
</file>

<file path=xl/worksheets/sheet2.xml><?xml version="1.0" encoding="utf-8"?>
<worksheet xmlns="http://schemas.openxmlformats.org/spreadsheetml/2006/main" xmlns:r="http://schemas.openxmlformats.org/officeDocument/2006/relationships">
  <dimension ref="A1:O41"/>
  <sheetViews>
    <sheetView showZeros="0" tabSelected="1" workbookViewId="0">
      <pane ySplit="3" topLeftCell="A22" activePane="bottomLeft" state="frozen"/>
      <selection activeCell="A209" sqref="A209"/>
      <selection pane="bottomLeft" activeCell="F43" sqref="F43"/>
    </sheetView>
  </sheetViews>
  <sheetFormatPr defaultRowHeight="14.25"/>
  <cols>
    <col min="1" max="1" width="25.625" style="13" customWidth="1"/>
    <col min="2" max="2" width="13.75" style="173" bestFit="1" customWidth="1"/>
    <col min="3" max="3" width="12.625" style="173" bestFit="1" customWidth="1"/>
    <col min="4" max="4" width="12.75" style="164" bestFit="1" customWidth="1"/>
    <col min="5" max="5" width="10.625" style="174" customWidth="1"/>
    <col min="6" max="6" width="12.75" style="175" bestFit="1" customWidth="1"/>
    <col min="7" max="7" width="10.625" style="174" customWidth="1"/>
    <col min="8" max="8" width="10.625" style="174" hidden="1" customWidth="1"/>
    <col min="9" max="9" width="26.5" style="13" customWidth="1"/>
    <col min="10" max="10" width="15" style="164" bestFit="1" customWidth="1"/>
    <col min="11" max="12" width="12.75" style="164" bestFit="1" customWidth="1"/>
    <col min="13" max="13" width="10.625" style="174" customWidth="1"/>
    <col min="14" max="14" width="12.75" style="176" bestFit="1" customWidth="1"/>
    <col min="15" max="15" width="10.625" style="174" customWidth="1"/>
    <col min="16" max="16" width="9" style="13"/>
    <col min="17" max="17" width="30.75" style="13" bestFit="1" customWidth="1"/>
    <col min="18" max="16384" width="9" style="13"/>
  </cols>
  <sheetData>
    <row r="1" spans="1:15" ht="42" customHeight="1">
      <c r="A1" s="576" t="s">
        <v>1634</v>
      </c>
      <c r="B1" s="577"/>
      <c r="C1" s="577"/>
      <c r="D1" s="577"/>
      <c r="E1" s="576"/>
      <c r="F1" s="576"/>
      <c r="G1" s="576"/>
      <c r="H1" s="576"/>
      <c r="I1" s="576"/>
      <c r="J1" s="577"/>
      <c r="K1" s="577"/>
      <c r="L1" s="577"/>
      <c r="M1" s="576"/>
      <c r="N1" s="576"/>
      <c r="O1" s="576"/>
    </row>
    <row r="2" spans="1:15" ht="14.25" customHeight="1">
      <c r="A2" s="3"/>
      <c r="B2" s="239"/>
      <c r="C2" s="239"/>
      <c r="D2" s="1"/>
      <c r="E2" s="4"/>
      <c r="F2" s="9"/>
      <c r="G2" s="4"/>
      <c r="H2" s="4"/>
      <c r="I2" s="3"/>
      <c r="L2" s="2"/>
      <c r="M2" s="5"/>
      <c r="N2" s="10"/>
      <c r="O2" s="2" t="s">
        <v>1094</v>
      </c>
    </row>
    <row r="3" spans="1:15" ht="37.9" customHeight="1">
      <c r="A3" s="51" t="s">
        <v>915</v>
      </c>
      <c r="B3" s="52" t="s">
        <v>1635</v>
      </c>
      <c r="C3" s="52" t="s">
        <v>1636</v>
      </c>
      <c r="D3" s="52" t="s">
        <v>1637</v>
      </c>
      <c r="E3" s="52" t="s">
        <v>1088</v>
      </c>
      <c r="F3" s="53" t="s">
        <v>1638</v>
      </c>
      <c r="G3" s="52" t="s">
        <v>2688</v>
      </c>
      <c r="H3" s="52" t="s">
        <v>1091</v>
      </c>
      <c r="I3" s="51" t="s">
        <v>916</v>
      </c>
      <c r="J3" s="52" t="s">
        <v>1635</v>
      </c>
      <c r="K3" s="52" t="s">
        <v>1636</v>
      </c>
      <c r="L3" s="52" t="s">
        <v>1637</v>
      </c>
      <c r="M3" s="52" t="s">
        <v>1088</v>
      </c>
      <c r="N3" s="53" t="s">
        <v>1639</v>
      </c>
      <c r="O3" s="52" t="s">
        <v>2688</v>
      </c>
    </row>
    <row r="4" spans="1:15" s="16" customFormat="1" ht="17.25" customHeight="1">
      <c r="A4" s="55" t="s">
        <v>1092</v>
      </c>
      <c r="B4" s="231">
        <v>24448883</v>
      </c>
      <c r="C4" s="231">
        <v>24472974</v>
      </c>
      <c r="D4" s="231">
        <v>24888827</v>
      </c>
      <c r="E4" s="57">
        <f t="shared" ref="E4:E22" si="0">+D4/C4</f>
        <v>1.016992336117384</v>
      </c>
      <c r="F4" s="56">
        <v>22722315</v>
      </c>
      <c r="G4" s="109">
        <f>+D4/F4-1</f>
        <v>9.5347327065926191E-2</v>
      </c>
      <c r="H4" s="58">
        <v>201</v>
      </c>
      <c r="I4" s="58" t="s">
        <v>1605</v>
      </c>
      <c r="J4" s="228">
        <v>2216550</v>
      </c>
      <c r="K4" s="228">
        <v>2194894</v>
      </c>
      <c r="L4" s="228">
        <v>2143840</v>
      </c>
      <c r="M4" s="112">
        <f>IF(ISERROR(L4/K4),"",(L4/K4))</f>
        <v>0.9767396512086689</v>
      </c>
      <c r="N4" s="200">
        <v>1801982</v>
      </c>
      <c r="O4" s="112">
        <f>IF(ISERROR(L4/N4-1),"",(L4/N4-1))</f>
        <v>0.18971221688118978</v>
      </c>
    </row>
    <row r="5" spans="1:15" ht="17.25" customHeight="1">
      <c r="A5" s="62" t="s">
        <v>1371</v>
      </c>
      <c r="B5" s="228">
        <v>3859479</v>
      </c>
      <c r="C5" s="228">
        <v>3902899</v>
      </c>
      <c r="D5" s="228">
        <v>6509463</v>
      </c>
      <c r="E5" s="64">
        <f t="shared" si="0"/>
        <v>1.6678533059656424</v>
      </c>
      <c r="F5" s="63">
        <v>3362040</v>
      </c>
      <c r="G5" s="64">
        <f t="shared" ref="G5:G22" si="1">+D5/F5-1</f>
        <v>0.93616465003390803</v>
      </c>
      <c r="H5" s="66">
        <v>20101</v>
      </c>
      <c r="I5" s="58" t="s">
        <v>1606</v>
      </c>
      <c r="J5" s="228">
        <v>0</v>
      </c>
      <c r="K5" s="228">
        <v>0</v>
      </c>
      <c r="L5" s="228">
        <v>0</v>
      </c>
      <c r="M5" s="112" t="str">
        <f t="shared" ref="M5:M26" si="2">IF(ISERROR(L5/K5),"",(L5/K5))</f>
        <v/>
      </c>
      <c r="N5" s="200">
        <v>0</v>
      </c>
      <c r="O5" s="112" t="str">
        <f t="shared" ref="O5:O26" si="3">IF(ISERROR(L5/N5-1),"",(L5/N5-1))</f>
        <v/>
      </c>
    </row>
    <row r="6" spans="1:15" ht="17.25" customHeight="1">
      <c r="A6" s="62" t="s">
        <v>1372</v>
      </c>
      <c r="B6" s="228">
        <v>7422728</v>
      </c>
      <c r="C6" s="228">
        <v>7334917</v>
      </c>
      <c r="D6" s="228">
        <v>3639382</v>
      </c>
      <c r="E6" s="64">
        <f t="shared" si="0"/>
        <v>0.49617221299163983</v>
      </c>
      <c r="F6" s="63">
        <v>6846839</v>
      </c>
      <c r="G6" s="64">
        <f t="shared" si="1"/>
        <v>-0.46845807240392245</v>
      </c>
      <c r="H6" s="66">
        <v>2010101</v>
      </c>
      <c r="I6" s="58" t="s">
        <v>1607</v>
      </c>
      <c r="J6" s="228">
        <v>14953</v>
      </c>
      <c r="K6" s="228">
        <v>13144</v>
      </c>
      <c r="L6" s="228">
        <v>13093</v>
      </c>
      <c r="M6" s="112">
        <f t="shared" si="2"/>
        <v>0.99611990261716377</v>
      </c>
      <c r="N6" s="200">
        <v>12727</v>
      </c>
      <c r="O6" s="112">
        <f t="shared" si="3"/>
        <v>2.8757759094837798E-2</v>
      </c>
    </row>
    <row r="7" spans="1:15" ht="17.25" customHeight="1">
      <c r="A7" s="62" t="s">
        <v>1373</v>
      </c>
      <c r="B7" s="228">
        <v>5248749</v>
      </c>
      <c r="C7" s="228">
        <v>5279595</v>
      </c>
      <c r="D7" s="228">
        <v>5695240</v>
      </c>
      <c r="E7" s="64">
        <f t="shared" si="0"/>
        <v>1.0787266826338004</v>
      </c>
      <c r="F7" s="63">
        <v>4649574</v>
      </c>
      <c r="G7" s="64">
        <f t="shared" si="1"/>
        <v>0.22489501188711047</v>
      </c>
      <c r="H7" s="66">
        <v>2010102</v>
      </c>
      <c r="I7" s="58" t="s">
        <v>1608</v>
      </c>
      <c r="J7" s="228">
        <v>2916367</v>
      </c>
      <c r="K7" s="228">
        <v>2097058</v>
      </c>
      <c r="L7" s="228">
        <v>2073441</v>
      </c>
      <c r="M7" s="112">
        <f t="shared" si="2"/>
        <v>0.98873803204298594</v>
      </c>
      <c r="N7" s="200">
        <v>1609954</v>
      </c>
      <c r="O7" s="112">
        <f t="shared" si="3"/>
        <v>0.28788834960501974</v>
      </c>
    </row>
    <row r="8" spans="1:15" ht="17.25" customHeight="1">
      <c r="A8" s="62" t="s">
        <v>1374</v>
      </c>
      <c r="B8" s="228">
        <v>2524635</v>
      </c>
      <c r="C8" s="228">
        <v>2529271</v>
      </c>
      <c r="D8" s="228">
        <v>3047503</v>
      </c>
      <c r="E8" s="64">
        <f t="shared" si="0"/>
        <v>1.2048938211840488</v>
      </c>
      <c r="F8" s="63">
        <v>2239807</v>
      </c>
      <c r="G8" s="64">
        <f t="shared" si="1"/>
        <v>0.36060964181288835</v>
      </c>
      <c r="H8" s="66">
        <v>2010103</v>
      </c>
      <c r="I8" s="58" t="s">
        <v>1609</v>
      </c>
      <c r="J8" s="228">
        <v>5085219</v>
      </c>
      <c r="K8" s="228">
        <v>4471633</v>
      </c>
      <c r="L8" s="228">
        <v>4147269</v>
      </c>
      <c r="M8" s="112">
        <f t="shared" si="2"/>
        <v>0.92746184671237553</v>
      </c>
      <c r="N8" s="200">
        <v>2885520</v>
      </c>
      <c r="O8" s="112">
        <f t="shared" si="3"/>
        <v>0.43726919238126927</v>
      </c>
    </row>
    <row r="9" spans="1:15" ht="17.25" customHeight="1">
      <c r="A9" s="62" t="s">
        <v>1375</v>
      </c>
      <c r="B9" s="228">
        <v>1301809</v>
      </c>
      <c r="C9" s="228">
        <v>1301809</v>
      </c>
      <c r="D9" s="228">
        <v>1334868</v>
      </c>
      <c r="E9" s="64">
        <f t="shared" si="0"/>
        <v>1.0253946623506214</v>
      </c>
      <c r="F9" s="63">
        <v>1216294</v>
      </c>
      <c r="G9" s="64">
        <f t="shared" si="1"/>
        <v>9.7487942882230838E-2</v>
      </c>
      <c r="H9" s="66">
        <v>2010104</v>
      </c>
      <c r="I9" s="58" t="s">
        <v>1610</v>
      </c>
      <c r="J9" s="228">
        <v>2364607</v>
      </c>
      <c r="K9" s="228">
        <v>4052828</v>
      </c>
      <c r="L9" s="228">
        <v>4035240</v>
      </c>
      <c r="M9" s="112">
        <f t="shared" si="2"/>
        <v>0.99566031422996482</v>
      </c>
      <c r="N9" s="200">
        <v>2143182</v>
      </c>
      <c r="O9" s="112">
        <f t="shared" si="3"/>
        <v>0.88282656349297439</v>
      </c>
    </row>
    <row r="10" spans="1:15" ht="17.25" customHeight="1">
      <c r="A10" s="62" t="s">
        <v>1376</v>
      </c>
      <c r="B10" s="228">
        <v>556078</v>
      </c>
      <c r="C10" s="228">
        <v>556078</v>
      </c>
      <c r="D10" s="228">
        <v>536886</v>
      </c>
      <c r="E10" s="64">
        <f t="shared" si="0"/>
        <v>0.9654868561604667</v>
      </c>
      <c r="F10" s="63">
        <v>499804</v>
      </c>
      <c r="G10" s="64">
        <f t="shared" si="1"/>
        <v>7.4193083688806061E-2</v>
      </c>
      <c r="H10" s="66">
        <v>2010105</v>
      </c>
      <c r="I10" s="58" t="s">
        <v>1611</v>
      </c>
      <c r="J10" s="228">
        <v>645120</v>
      </c>
      <c r="K10" s="228">
        <v>553086</v>
      </c>
      <c r="L10" s="228">
        <v>547941</v>
      </c>
      <c r="M10" s="112">
        <f t="shared" si="2"/>
        <v>0.99069764919018022</v>
      </c>
      <c r="N10" s="200">
        <v>527260</v>
      </c>
      <c r="O10" s="112">
        <f t="shared" si="3"/>
        <v>3.9223532981830678E-2</v>
      </c>
    </row>
    <row r="11" spans="1:15" ht="17.25" customHeight="1">
      <c r="A11" s="62" t="s">
        <v>1377</v>
      </c>
      <c r="B11" s="228">
        <v>313564</v>
      </c>
      <c r="C11" s="228">
        <v>314564</v>
      </c>
      <c r="D11" s="228">
        <v>367470</v>
      </c>
      <c r="E11" s="64">
        <f t="shared" si="0"/>
        <v>1.1681883495886369</v>
      </c>
      <c r="F11" s="63">
        <v>674839</v>
      </c>
      <c r="G11" s="64">
        <f t="shared" si="1"/>
        <v>-0.45547011953962357</v>
      </c>
      <c r="H11" s="66">
        <v>2010106</v>
      </c>
      <c r="I11" s="58" t="s">
        <v>1612</v>
      </c>
      <c r="J11" s="228">
        <v>1851970</v>
      </c>
      <c r="K11" s="228">
        <v>1063015</v>
      </c>
      <c r="L11" s="228">
        <v>1054524</v>
      </c>
      <c r="M11" s="112">
        <f t="shared" si="2"/>
        <v>0.99201234225293156</v>
      </c>
      <c r="N11" s="200">
        <v>845801</v>
      </c>
      <c r="O11" s="112">
        <f t="shared" si="3"/>
        <v>0.24677554176455208</v>
      </c>
    </row>
    <row r="12" spans="1:15" ht="17.25" customHeight="1">
      <c r="A12" s="62" t="s">
        <v>1378</v>
      </c>
      <c r="B12" s="228">
        <v>111524</v>
      </c>
      <c r="C12" s="228">
        <v>108524</v>
      </c>
      <c r="D12" s="228">
        <v>108815</v>
      </c>
      <c r="E12" s="64">
        <f t="shared" si="0"/>
        <v>1.0026814345213961</v>
      </c>
      <c r="F12" s="63">
        <v>105700</v>
      </c>
      <c r="G12" s="64">
        <f t="shared" si="1"/>
        <v>2.9470198675496606E-2</v>
      </c>
      <c r="H12" s="66">
        <v>2010107</v>
      </c>
      <c r="I12" s="58" t="s">
        <v>1613</v>
      </c>
      <c r="J12" s="228">
        <v>2411970</v>
      </c>
      <c r="K12" s="228">
        <v>2038059</v>
      </c>
      <c r="L12" s="228">
        <v>2012739</v>
      </c>
      <c r="M12" s="112">
        <f t="shared" si="2"/>
        <v>0.98757641461802625</v>
      </c>
      <c r="N12" s="200">
        <v>1505974</v>
      </c>
      <c r="O12" s="112">
        <f t="shared" si="3"/>
        <v>0.33650315344089599</v>
      </c>
    </row>
    <row r="13" spans="1:15" ht="17.25" customHeight="1">
      <c r="A13" s="62" t="s">
        <v>1380</v>
      </c>
      <c r="B13" s="228">
        <v>1873392</v>
      </c>
      <c r="C13" s="228">
        <v>1894392</v>
      </c>
      <c r="D13" s="228">
        <v>2196422</v>
      </c>
      <c r="E13" s="64">
        <f t="shared" si="0"/>
        <v>1.1594337391627498</v>
      </c>
      <c r="F13" s="63">
        <v>1915388</v>
      </c>
      <c r="G13" s="64">
        <f t="shared" si="1"/>
        <v>0.14672431904136385</v>
      </c>
      <c r="H13" s="66">
        <v>2010108</v>
      </c>
      <c r="I13" s="58" t="s">
        <v>1614</v>
      </c>
      <c r="J13" s="228">
        <v>1584470</v>
      </c>
      <c r="K13" s="228">
        <v>1607995</v>
      </c>
      <c r="L13" s="228">
        <v>1402415</v>
      </c>
      <c r="M13" s="112">
        <f t="shared" si="2"/>
        <v>0.87215134375417835</v>
      </c>
      <c r="N13" s="200">
        <v>1083493</v>
      </c>
      <c r="O13" s="112">
        <f t="shared" si="3"/>
        <v>0.29434615636649242</v>
      </c>
    </row>
    <row r="14" spans="1:15" ht="17.25" customHeight="1">
      <c r="A14" s="62" t="s">
        <v>1379</v>
      </c>
      <c r="B14" s="228">
        <v>170000</v>
      </c>
      <c r="C14" s="228">
        <v>170000</v>
      </c>
      <c r="D14" s="228">
        <v>165030</v>
      </c>
      <c r="E14" s="64">
        <f t="shared" si="0"/>
        <v>0.97076470588235297</v>
      </c>
      <c r="F14" s="63">
        <v>165356</v>
      </c>
      <c r="G14" s="64">
        <f t="shared" si="1"/>
        <v>-1.971503906722516E-3</v>
      </c>
      <c r="H14" s="66">
        <v>2010109</v>
      </c>
      <c r="I14" s="58" t="s">
        <v>1615</v>
      </c>
      <c r="J14" s="228">
        <v>6399700</v>
      </c>
      <c r="K14" s="228">
        <v>6248068</v>
      </c>
      <c r="L14" s="228">
        <v>5584938</v>
      </c>
      <c r="M14" s="112">
        <f t="shared" si="2"/>
        <v>0.89386639197908857</v>
      </c>
      <c r="N14" s="200">
        <v>4656457</v>
      </c>
      <c r="O14" s="112">
        <f t="shared" si="3"/>
        <v>0.19939645099267533</v>
      </c>
    </row>
    <row r="15" spans="1:15" ht="17.25" customHeight="1">
      <c r="A15" s="62" t="s">
        <v>1381</v>
      </c>
      <c r="B15" s="228">
        <v>1066925</v>
      </c>
      <c r="C15" s="228">
        <v>1080925</v>
      </c>
      <c r="D15" s="228">
        <v>1287728</v>
      </c>
      <c r="E15" s="64">
        <f t="shared" si="0"/>
        <v>1.1913203968822998</v>
      </c>
      <c r="F15" s="73">
        <v>1046674</v>
      </c>
      <c r="G15" s="64">
        <f t="shared" si="1"/>
        <v>0.23030475582655163</v>
      </c>
      <c r="H15" s="66">
        <v>2010150</v>
      </c>
      <c r="I15" s="58" t="s">
        <v>1616</v>
      </c>
      <c r="J15" s="228">
        <v>1172142</v>
      </c>
      <c r="K15" s="228">
        <v>632105</v>
      </c>
      <c r="L15" s="228">
        <v>612541</v>
      </c>
      <c r="M15" s="112">
        <f t="shared" si="2"/>
        <v>0.96904944589901998</v>
      </c>
      <c r="N15" s="200">
        <v>441526</v>
      </c>
      <c r="O15" s="112">
        <f t="shared" si="3"/>
        <v>0.38732713362293492</v>
      </c>
    </row>
    <row r="16" spans="1:15" ht="17.25" customHeight="1">
      <c r="A16" s="55" t="s">
        <v>1093</v>
      </c>
      <c r="B16" s="231">
        <v>4671115</v>
      </c>
      <c r="C16" s="231">
        <v>4682814</v>
      </c>
      <c r="D16" s="231">
        <v>6476096</v>
      </c>
      <c r="E16" s="57">
        <f t="shared" si="0"/>
        <v>1.382949653776554</v>
      </c>
      <c r="F16" s="74">
        <v>4546228</v>
      </c>
      <c r="G16" s="57">
        <f t="shared" si="1"/>
        <v>0.42449872729656324</v>
      </c>
      <c r="H16" s="66">
        <v>2010199</v>
      </c>
      <c r="I16" s="58" t="s">
        <v>1617</v>
      </c>
      <c r="J16" s="228">
        <v>2743755</v>
      </c>
      <c r="K16" s="228">
        <v>4627297</v>
      </c>
      <c r="L16" s="228">
        <v>4508921</v>
      </c>
      <c r="M16" s="112">
        <f t="shared" si="2"/>
        <v>0.97441789450731175</v>
      </c>
      <c r="N16" s="200">
        <v>10445932</v>
      </c>
      <c r="O16" s="112">
        <f t="shared" si="3"/>
        <v>-0.56835627495947705</v>
      </c>
    </row>
    <row r="17" spans="1:15" ht="17.25" customHeight="1">
      <c r="A17" s="62" t="s">
        <v>1383</v>
      </c>
      <c r="B17" s="228">
        <v>3145478</v>
      </c>
      <c r="C17" s="228">
        <v>3145478</v>
      </c>
      <c r="D17" s="228">
        <v>3823354</v>
      </c>
      <c r="E17" s="64">
        <f t="shared" si="0"/>
        <v>1.2155081040147158</v>
      </c>
      <c r="F17" s="75">
        <v>1562019</v>
      </c>
      <c r="G17" s="64">
        <f t="shared" si="1"/>
        <v>1.4477000599864662</v>
      </c>
      <c r="H17" s="66">
        <v>20102</v>
      </c>
      <c r="I17" s="58" t="s">
        <v>1618</v>
      </c>
      <c r="J17" s="228">
        <v>2392629</v>
      </c>
      <c r="K17" s="228">
        <v>5634124</v>
      </c>
      <c r="L17" s="228">
        <v>5600227</v>
      </c>
      <c r="M17" s="112">
        <f t="shared" si="2"/>
        <v>0.9939836254935106</v>
      </c>
      <c r="N17" s="200">
        <v>1305503</v>
      </c>
      <c r="O17" s="112">
        <f t="shared" si="3"/>
        <v>3.2897082580430688</v>
      </c>
    </row>
    <row r="18" spans="1:15" ht="17.25" customHeight="1">
      <c r="A18" s="62" t="s">
        <v>1384</v>
      </c>
      <c r="B18" s="228">
        <v>304783</v>
      </c>
      <c r="C18" s="228">
        <v>303583</v>
      </c>
      <c r="D18" s="228">
        <v>279760</v>
      </c>
      <c r="E18" s="64">
        <f t="shared" si="0"/>
        <v>0.92152722649160201</v>
      </c>
      <c r="F18" s="76">
        <v>438659</v>
      </c>
      <c r="G18" s="64">
        <f t="shared" si="1"/>
        <v>-0.36223809382686778</v>
      </c>
      <c r="H18" s="66">
        <v>2010201</v>
      </c>
      <c r="I18" s="58" t="s">
        <v>1619</v>
      </c>
      <c r="J18" s="228">
        <v>1953806</v>
      </c>
      <c r="K18" s="228">
        <v>1427951</v>
      </c>
      <c r="L18" s="228">
        <v>1385575</v>
      </c>
      <c r="M18" s="112">
        <f t="shared" si="2"/>
        <v>0.97032391167484033</v>
      </c>
      <c r="N18" s="200">
        <v>522246</v>
      </c>
      <c r="O18" s="112">
        <f t="shared" si="3"/>
        <v>1.6531079223201326</v>
      </c>
    </row>
    <row r="19" spans="1:15" ht="17.25" customHeight="1">
      <c r="A19" s="62" t="s">
        <v>1385</v>
      </c>
      <c r="B19" s="228">
        <v>180872</v>
      </c>
      <c r="C19" s="228">
        <v>184872</v>
      </c>
      <c r="D19" s="228">
        <v>249007</v>
      </c>
      <c r="E19" s="64">
        <f t="shared" si="0"/>
        <v>1.3469157038383315</v>
      </c>
      <c r="F19" s="73">
        <v>303057</v>
      </c>
      <c r="G19" s="64">
        <f t="shared" si="1"/>
        <v>-0.17834928742777756</v>
      </c>
      <c r="H19" s="66">
        <v>2010202</v>
      </c>
      <c r="I19" s="58" t="s">
        <v>1620</v>
      </c>
      <c r="J19" s="228">
        <v>857542</v>
      </c>
      <c r="K19" s="228">
        <v>1364269</v>
      </c>
      <c r="L19" s="228">
        <v>1364269</v>
      </c>
      <c r="M19" s="112">
        <f t="shared" si="2"/>
        <v>1</v>
      </c>
      <c r="N19" s="201">
        <v>504228</v>
      </c>
      <c r="O19" s="112">
        <f t="shared" si="3"/>
        <v>1.7056589479362509</v>
      </c>
    </row>
    <row r="20" spans="1:15" ht="17.25" customHeight="1">
      <c r="A20" s="62" t="s">
        <v>1386</v>
      </c>
      <c r="B20" s="228">
        <v>4000</v>
      </c>
      <c r="C20" s="228">
        <v>4000</v>
      </c>
      <c r="D20" s="228">
        <v>20864</v>
      </c>
      <c r="E20" s="64"/>
      <c r="F20" s="63">
        <v>10088</v>
      </c>
      <c r="G20" s="64">
        <f t="shared" si="1"/>
        <v>1.0681998413957179</v>
      </c>
      <c r="H20" s="66">
        <v>2010203</v>
      </c>
      <c r="I20" s="58" t="s">
        <v>1621</v>
      </c>
      <c r="J20" s="228">
        <v>280786</v>
      </c>
      <c r="K20" s="228">
        <v>491172</v>
      </c>
      <c r="L20" s="228">
        <v>491160</v>
      </c>
      <c r="M20" s="112">
        <f t="shared" si="2"/>
        <v>0.99997556863990622</v>
      </c>
      <c r="N20" s="202">
        <v>385388</v>
      </c>
      <c r="O20" s="112">
        <f t="shared" si="3"/>
        <v>0.27445587304223285</v>
      </c>
    </row>
    <row r="21" spans="1:15" ht="17.25" customHeight="1">
      <c r="A21" s="62" t="s">
        <v>1408</v>
      </c>
      <c r="B21" s="228">
        <v>561644</v>
      </c>
      <c r="C21" s="228">
        <v>611543</v>
      </c>
      <c r="D21" s="228">
        <v>1098239</v>
      </c>
      <c r="E21" s="64">
        <f t="shared" si="0"/>
        <v>1.7958491880374725</v>
      </c>
      <c r="F21" s="63">
        <v>716379</v>
      </c>
      <c r="G21" s="64">
        <f t="shared" si="1"/>
        <v>0.53304186750309546</v>
      </c>
      <c r="H21" s="66">
        <v>2010204</v>
      </c>
      <c r="I21" s="58" t="s">
        <v>1622</v>
      </c>
      <c r="J21" s="228">
        <v>125283</v>
      </c>
      <c r="K21" s="228">
        <v>119613</v>
      </c>
      <c r="L21" s="228">
        <v>113172</v>
      </c>
      <c r="M21" s="112">
        <f t="shared" si="2"/>
        <v>0.94615133806526042</v>
      </c>
      <c r="N21" s="203">
        <v>308040</v>
      </c>
      <c r="O21" s="112">
        <f t="shared" si="3"/>
        <v>-0.63260615504479945</v>
      </c>
    </row>
    <row r="22" spans="1:15" ht="17.25" customHeight="1">
      <c r="A22" s="62" t="s">
        <v>1387</v>
      </c>
      <c r="B22" s="228">
        <v>474338</v>
      </c>
      <c r="C22" s="228">
        <v>433338</v>
      </c>
      <c r="D22" s="228">
        <v>1004872</v>
      </c>
      <c r="E22" s="64">
        <f t="shared" si="0"/>
        <v>2.3189104117340276</v>
      </c>
      <c r="F22" s="63">
        <v>1516026</v>
      </c>
      <c r="G22" s="64">
        <f t="shared" si="1"/>
        <v>-0.33716704067080638</v>
      </c>
      <c r="H22" s="66">
        <v>2010205</v>
      </c>
      <c r="I22" s="58" t="s">
        <v>1623</v>
      </c>
      <c r="J22" s="228">
        <v>1983071</v>
      </c>
      <c r="K22" s="228">
        <v>4285864</v>
      </c>
      <c r="L22" s="228">
        <v>4260916</v>
      </c>
      <c r="M22" s="112">
        <f t="shared" si="2"/>
        <v>0.99417900334681641</v>
      </c>
      <c r="N22" s="200">
        <v>1371639</v>
      </c>
      <c r="O22" s="112">
        <f t="shared" si="3"/>
        <v>2.1064412720839814</v>
      </c>
    </row>
    <row r="23" spans="1:15" ht="17.25" customHeight="1">
      <c r="A23" s="116"/>
      <c r="B23" s="165"/>
      <c r="C23" s="165"/>
      <c r="D23" s="165"/>
      <c r="E23" s="112"/>
      <c r="F23" s="165"/>
      <c r="G23" s="112"/>
      <c r="H23" s="66">
        <v>2010206</v>
      </c>
      <c r="I23" s="58" t="s">
        <v>1624</v>
      </c>
      <c r="J23" s="228">
        <v>116666</v>
      </c>
      <c r="K23" s="228">
        <v>132772</v>
      </c>
      <c r="L23" s="228">
        <v>132655</v>
      </c>
      <c r="M23" s="112">
        <f t="shared" si="2"/>
        <v>0.99911879010634774</v>
      </c>
      <c r="N23" s="200">
        <v>143879</v>
      </c>
      <c r="O23" s="112">
        <f t="shared" si="3"/>
        <v>-7.8009994509275149E-2</v>
      </c>
    </row>
    <row r="24" spans="1:15" ht="17.25" customHeight="1">
      <c r="A24" s="62"/>
      <c r="B24" s="69"/>
      <c r="C24" s="69"/>
      <c r="D24" s="68"/>
      <c r="E24" s="64"/>
      <c r="F24" s="68"/>
      <c r="G24" s="64"/>
      <c r="H24" s="66">
        <v>2010250</v>
      </c>
      <c r="I24" s="58" t="s">
        <v>1625</v>
      </c>
      <c r="J24" s="228">
        <v>835400</v>
      </c>
      <c r="K24" s="228">
        <v>0</v>
      </c>
      <c r="L24" s="228">
        <v>0</v>
      </c>
      <c r="M24" s="112" t="str">
        <f t="shared" si="2"/>
        <v/>
      </c>
      <c r="N24" s="202">
        <v>0</v>
      </c>
      <c r="O24" s="112" t="str">
        <f t="shared" si="3"/>
        <v/>
      </c>
    </row>
    <row r="25" spans="1:15" ht="17.25" customHeight="1">
      <c r="A25" s="62"/>
      <c r="B25" s="69"/>
      <c r="C25" s="69"/>
      <c r="D25" s="68"/>
      <c r="E25" s="64"/>
      <c r="F25" s="68"/>
      <c r="G25" s="64"/>
      <c r="H25" s="66">
        <v>2010299</v>
      </c>
      <c r="I25" s="58" t="s">
        <v>1626</v>
      </c>
      <c r="J25" s="228">
        <v>2899854</v>
      </c>
      <c r="K25" s="228">
        <v>656833</v>
      </c>
      <c r="L25" s="228">
        <v>582323</v>
      </c>
      <c r="M25" s="112">
        <f t="shared" si="2"/>
        <v>0.88656172878037487</v>
      </c>
      <c r="N25" s="204">
        <v>2671595</v>
      </c>
      <c r="O25" s="112">
        <f t="shared" si="3"/>
        <v>-0.78203170765029872</v>
      </c>
    </row>
    <row r="26" spans="1:15" ht="17.25" customHeight="1">
      <c r="A26" s="116"/>
      <c r="B26" s="165"/>
      <c r="C26" s="165"/>
      <c r="D26" s="165"/>
      <c r="E26" s="64"/>
      <c r="F26" s="165"/>
      <c r="G26" s="112"/>
      <c r="H26" s="66">
        <v>20103</v>
      </c>
      <c r="I26" s="58" t="s">
        <v>1627</v>
      </c>
      <c r="J26" s="228">
        <v>45000</v>
      </c>
      <c r="K26" s="228">
        <v>43230</v>
      </c>
      <c r="L26" s="228">
        <v>43230</v>
      </c>
      <c r="M26" s="112">
        <f t="shared" si="2"/>
        <v>1</v>
      </c>
      <c r="N26" s="200">
        <v>44382</v>
      </c>
      <c r="O26" s="112">
        <f t="shared" si="3"/>
        <v>-2.5956468838718383E-2</v>
      </c>
    </row>
    <row r="27" spans="1:15" ht="17.25" customHeight="1">
      <c r="A27" s="116"/>
      <c r="B27" s="165"/>
      <c r="C27" s="165"/>
      <c r="D27" s="165"/>
      <c r="E27" s="112"/>
      <c r="F27" s="165"/>
      <c r="G27" s="112"/>
      <c r="H27" s="66">
        <v>2010301</v>
      </c>
      <c r="I27" s="58" t="s">
        <v>1628</v>
      </c>
      <c r="J27" s="228">
        <v>0</v>
      </c>
      <c r="K27" s="228">
        <v>0</v>
      </c>
      <c r="L27" s="228">
        <v>0</v>
      </c>
      <c r="M27" s="112"/>
      <c r="N27" s="200">
        <v>0</v>
      </c>
      <c r="O27" s="112"/>
    </row>
    <row r="28" spans="1:15" ht="17.25" customHeight="1">
      <c r="A28" s="116"/>
      <c r="B28" s="165"/>
      <c r="C28" s="165"/>
      <c r="D28" s="165"/>
      <c r="E28" s="112"/>
      <c r="F28" s="165"/>
      <c r="G28" s="112"/>
      <c r="H28" s="66">
        <v>2010302</v>
      </c>
      <c r="I28" s="66"/>
      <c r="J28" s="63"/>
      <c r="K28" s="63"/>
      <c r="L28" s="63"/>
      <c r="M28" s="112"/>
      <c r="N28" s="205"/>
      <c r="O28" s="112"/>
    </row>
    <row r="29" spans="1:15" s="16" customFormat="1" ht="17.25" customHeight="1">
      <c r="A29" s="97" t="s">
        <v>1001</v>
      </c>
      <c r="B29" s="240">
        <f>+B4+B16</f>
        <v>29119998</v>
      </c>
      <c r="C29" s="240">
        <f>+C4+C16</f>
        <v>29155788</v>
      </c>
      <c r="D29" s="240">
        <f>+D4+D16</f>
        <v>31364923</v>
      </c>
      <c r="E29" s="57">
        <f>+D29/C29</f>
        <v>1.0757700323517239</v>
      </c>
      <c r="F29" s="56">
        <v>27268543</v>
      </c>
      <c r="G29" s="57">
        <f>+D29/F29-1</f>
        <v>0.15022364781279296</v>
      </c>
      <c r="H29" s="118"/>
      <c r="I29" s="97" t="s">
        <v>1090</v>
      </c>
      <c r="J29" s="243">
        <f>SUM(J4:J27)</f>
        <v>40896860</v>
      </c>
      <c r="K29" s="243">
        <f>SUM(K4:K27)</f>
        <v>43755010</v>
      </c>
      <c r="L29" s="243">
        <f>SUM(L4:L27)</f>
        <v>42110429</v>
      </c>
      <c r="M29" s="118">
        <v>0.96679389830835261</v>
      </c>
      <c r="N29" s="206">
        <f>SUM(N4:N27)</f>
        <v>35216708</v>
      </c>
      <c r="O29" s="118">
        <f>+L29/N29-1</f>
        <v>0.19575143139443929</v>
      </c>
    </row>
    <row r="30" spans="1:15" ht="17.25" customHeight="1">
      <c r="A30" s="97"/>
      <c r="B30" s="68"/>
      <c r="C30" s="68"/>
      <c r="D30" s="68"/>
      <c r="E30" s="64"/>
      <c r="F30" s="68"/>
      <c r="G30" s="64"/>
      <c r="H30" s="112"/>
      <c r="I30" s="97"/>
      <c r="J30" s="69"/>
      <c r="K30" s="69"/>
      <c r="L30" s="112"/>
      <c r="M30" s="112"/>
      <c r="N30" s="207"/>
      <c r="O30" s="112"/>
    </row>
    <row r="31" spans="1:15" s="16" customFormat="1" ht="17.25" customHeight="1">
      <c r="A31" s="166" t="s">
        <v>1095</v>
      </c>
      <c r="B31" s="95">
        <f>SUM(B32:B37)</f>
        <v>15246624.34</v>
      </c>
      <c r="C31" s="95">
        <f>SUM(C32:C37)</f>
        <v>23650327</v>
      </c>
      <c r="D31" s="95">
        <f>SUM(D32:D37)</f>
        <v>25371751</v>
      </c>
      <c r="E31" s="167">
        <f t="shared" ref="E31:E37" si="4">+D31/C31</f>
        <v>1.0727864777514493</v>
      </c>
      <c r="F31" s="95">
        <f>SUM(F32:F37)</f>
        <v>21937891</v>
      </c>
      <c r="G31" s="167">
        <f t="shared" ref="G31:G37" si="5">+D31/F31-1</f>
        <v>0.15652644094183898</v>
      </c>
      <c r="H31" s="118"/>
      <c r="I31" s="168" t="s">
        <v>1096</v>
      </c>
      <c r="J31" s="95">
        <f>SUM(J32:J38)</f>
        <v>3469762</v>
      </c>
      <c r="K31" s="95">
        <f>SUM(K32:K38)</f>
        <v>9051105</v>
      </c>
      <c r="L31" s="95">
        <f>SUM(L32:L38)</f>
        <v>14626245</v>
      </c>
      <c r="M31" s="167">
        <f t="shared" ref="M31:M37" si="6">+L31/K31</f>
        <v>1.6159623603968798</v>
      </c>
      <c r="N31" s="95">
        <f>SUM(N32:N38)</f>
        <v>13989726</v>
      </c>
      <c r="O31" s="118">
        <f>+L31/N31-1</f>
        <v>4.5499032647244197E-2</v>
      </c>
    </row>
    <row r="32" spans="1:15" ht="17.25" customHeight="1">
      <c r="A32" s="169" t="s">
        <v>1392</v>
      </c>
      <c r="B32" s="241">
        <v>1360000</v>
      </c>
      <c r="C32" s="241">
        <v>1360000</v>
      </c>
      <c r="D32" s="63">
        <v>2324214</v>
      </c>
      <c r="E32" s="170">
        <f t="shared" si="4"/>
        <v>1.7089808823529411</v>
      </c>
      <c r="F32" s="63">
        <v>1758010</v>
      </c>
      <c r="G32" s="170">
        <f t="shared" si="5"/>
        <v>0.3220709779807851</v>
      </c>
      <c r="H32" s="112"/>
      <c r="I32" s="100" t="s">
        <v>1395</v>
      </c>
      <c r="J32" s="68">
        <v>1000000</v>
      </c>
      <c r="K32" s="68">
        <v>1000000</v>
      </c>
      <c r="L32" s="63">
        <v>1448496</v>
      </c>
      <c r="M32" s="170">
        <f t="shared" si="6"/>
        <v>1.448496</v>
      </c>
      <c r="N32" s="63">
        <v>770057</v>
      </c>
      <c r="O32" s="112">
        <f>+L32/N32-1</f>
        <v>0.88102439170087399</v>
      </c>
    </row>
    <row r="33" spans="1:15" ht="17.25" customHeight="1">
      <c r="A33" s="169" t="s">
        <v>1394</v>
      </c>
      <c r="B33" s="68">
        <v>70000</v>
      </c>
      <c r="C33" s="68">
        <v>70000</v>
      </c>
      <c r="D33" s="108">
        <v>289291</v>
      </c>
      <c r="E33" s="170">
        <f t="shared" si="4"/>
        <v>4.1327285714285713</v>
      </c>
      <c r="F33" s="108">
        <v>202716</v>
      </c>
      <c r="G33" s="170">
        <f t="shared" si="5"/>
        <v>0.42707531719252545</v>
      </c>
      <c r="H33" s="112"/>
      <c r="I33" s="100" t="s">
        <v>1397</v>
      </c>
      <c r="J33" s="68">
        <v>1600000</v>
      </c>
      <c r="K33" s="68">
        <v>1600000</v>
      </c>
      <c r="L33" s="63">
        <v>719809</v>
      </c>
      <c r="M33" s="170">
        <f t="shared" si="6"/>
        <v>0.44988062499999998</v>
      </c>
      <c r="N33" s="63">
        <v>940904</v>
      </c>
      <c r="O33" s="112">
        <f>+L33/N33-1</f>
        <v>-0.23498146463401159</v>
      </c>
    </row>
    <row r="34" spans="1:15" ht="17.25" customHeight="1">
      <c r="A34" s="169" t="s">
        <v>1398</v>
      </c>
      <c r="B34" s="242"/>
      <c r="C34" s="242"/>
      <c r="D34" s="68"/>
      <c r="E34" s="170"/>
      <c r="F34" s="68"/>
      <c r="G34" s="170"/>
      <c r="H34" s="112"/>
      <c r="I34" s="100" t="s">
        <v>1399</v>
      </c>
      <c r="J34" s="63">
        <v>110000</v>
      </c>
      <c r="K34" s="63">
        <v>110000</v>
      </c>
      <c r="L34" s="63">
        <v>110000</v>
      </c>
      <c r="M34" s="170">
        <f t="shared" si="6"/>
        <v>1</v>
      </c>
      <c r="N34" s="63">
        <v>70000</v>
      </c>
      <c r="O34" s="112">
        <f>+L34/N34-1</f>
        <v>0.5714285714285714</v>
      </c>
    </row>
    <row r="35" spans="1:15" ht="17.25" customHeight="1">
      <c r="A35" s="169" t="s">
        <v>1400</v>
      </c>
      <c r="B35" s="68">
        <v>5897074.3399999999</v>
      </c>
      <c r="C35" s="63">
        <v>8613337</v>
      </c>
      <c r="D35" s="63">
        <v>8613337</v>
      </c>
      <c r="E35" s="170">
        <f t="shared" si="4"/>
        <v>1</v>
      </c>
      <c r="F35" s="63">
        <v>3310073</v>
      </c>
      <c r="G35" s="170">
        <f t="shared" si="5"/>
        <v>1.6021592273040506</v>
      </c>
      <c r="H35" s="112"/>
      <c r="I35" s="102" t="s">
        <v>1403</v>
      </c>
      <c r="J35" s="68">
        <v>96005</v>
      </c>
      <c r="K35" s="68">
        <v>5677348</v>
      </c>
      <c r="L35" s="63">
        <v>10103145</v>
      </c>
      <c r="M35" s="170">
        <f t="shared" si="6"/>
        <v>1.7795535873439501</v>
      </c>
      <c r="N35" s="63">
        <v>9395424</v>
      </c>
      <c r="O35" s="112">
        <f>+L35/N35-1</f>
        <v>7.5326137489909906E-2</v>
      </c>
    </row>
    <row r="36" spans="1:15" ht="17.25" customHeight="1">
      <c r="A36" s="169" t="s">
        <v>1402</v>
      </c>
      <c r="B36" s="68">
        <v>6669550</v>
      </c>
      <c r="C36" s="63">
        <v>12356990</v>
      </c>
      <c r="D36" s="63">
        <v>12356990</v>
      </c>
      <c r="E36" s="170">
        <f t="shared" si="4"/>
        <v>1</v>
      </c>
      <c r="F36" s="63">
        <v>15578794</v>
      </c>
      <c r="G36" s="170">
        <f t="shared" si="5"/>
        <v>-0.20680702241778148</v>
      </c>
      <c r="H36" s="112"/>
      <c r="I36" s="100" t="s">
        <v>1409</v>
      </c>
      <c r="J36" s="68">
        <v>62457</v>
      </c>
      <c r="K36" s="68">
        <v>62457</v>
      </c>
      <c r="L36" s="63">
        <v>214</v>
      </c>
      <c r="M36" s="170">
        <f t="shared" si="6"/>
        <v>3.426357333845686E-3</v>
      </c>
      <c r="N36" s="63">
        <v>62</v>
      </c>
      <c r="O36" s="112"/>
    </row>
    <row r="37" spans="1:15" ht="17.25" customHeight="1">
      <c r="A37" s="169" t="s">
        <v>1404</v>
      </c>
      <c r="B37" s="241">
        <v>1250000</v>
      </c>
      <c r="C37" s="241">
        <v>1250000</v>
      </c>
      <c r="D37" s="241">
        <v>1787919</v>
      </c>
      <c r="E37" s="170">
        <f t="shared" si="4"/>
        <v>1.4303352</v>
      </c>
      <c r="F37" s="63">
        <v>1088298</v>
      </c>
      <c r="G37" s="170">
        <f t="shared" si="5"/>
        <v>0.64285793045654782</v>
      </c>
      <c r="H37" s="112"/>
      <c r="I37" s="102" t="s">
        <v>1405</v>
      </c>
      <c r="J37" s="68">
        <v>600000</v>
      </c>
      <c r="K37" s="68">
        <v>600000</v>
      </c>
      <c r="L37" s="63">
        <v>600000</v>
      </c>
      <c r="M37" s="170">
        <f t="shared" si="6"/>
        <v>1</v>
      </c>
      <c r="N37" s="63">
        <v>238860</v>
      </c>
      <c r="O37" s="112"/>
    </row>
    <row r="38" spans="1:15" ht="17.25" customHeight="1">
      <c r="A38" s="169"/>
      <c r="B38" s="241"/>
      <c r="C38" s="68"/>
      <c r="D38" s="63"/>
      <c r="E38" s="170"/>
      <c r="F38" s="63"/>
      <c r="G38" s="170"/>
      <c r="H38" s="171"/>
      <c r="I38" s="102" t="s">
        <v>1406</v>
      </c>
      <c r="J38" s="68">
        <v>1300</v>
      </c>
      <c r="K38" s="68">
        <v>1300</v>
      </c>
      <c r="L38" s="63">
        <v>1644581</v>
      </c>
      <c r="M38" s="170"/>
      <c r="N38" s="63">
        <v>2574419</v>
      </c>
      <c r="O38" s="112">
        <f>+L38/N38-1</f>
        <v>-0.36118363017053556</v>
      </c>
    </row>
    <row r="39" spans="1:15" ht="17.25" customHeight="1">
      <c r="A39" s="166"/>
      <c r="B39" s="68"/>
      <c r="C39" s="68"/>
      <c r="D39" s="68"/>
      <c r="E39" s="170"/>
      <c r="F39" s="68"/>
      <c r="G39" s="170"/>
      <c r="H39" s="171"/>
      <c r="I39" s="102" t="s">
        <v>1410</v>
      </c>
      <c r="J39" s="68">
        <v>1300</v>
      </c>
      <c r="K39" s="68">
        <v>1300</v>
      </c>
      <c r="L39" s="63"/>
      <c r="M39" s="170"/>
      <c r="N39" s="63">
        <v>786501</v>
      </c>
      <c r="O39" s="112"/>
    </row>
    <row r="40" spans="1:15" ht="17.25" customHeight="1">
      <c r="A40" s="166"/>
      <c r="B40" s="68"/>
      <c r="C40" s="68"/>
      <c r="D40" s="68"/>
      <c r="E40" s="170"/>
      <c r="F40" s="68"/>
      <c r="G40" s="170"/>
      <c r="H40" s="171"/>
      <c r="I40" s="102"/>
      <c r="J40" s="68"/>
      <c r="K40" s="68"/>
      <c r="L40" s="63"/>
      <c r="M40" s="170"/>
      <c r="N40" s="205"/>
      <c r="O40" s="112"/>
    </row>
    <row r="41" spans="1:15" s="16" customFormat="1" ht="19.149999999999999" customHeight="1">
      <c r="A41" s="96" t="s">
        <v>1097</v>
      </c>
      <c r="B41" s="95">
        <f>+B29+B31</f>
        <v>44366622.340000004</v>
      </c>
      <c r="C41" s="95">
        <f>+C31+C29</f>
        <v>52806115</v>
      </c>
      <c r="D41" s="95">
        <f>+D29+D31</f>
        <v>56736674</v>
      </c>
      <c r="E41" s="109">
        <f>+D41/C41</f>
        <v>1.0744337847993553</v>
      </c>
      <c r="F41" s="95">
        <f>+F29+F31</f>
        <v>49206434</v>
      </c>
      <c r="G41" s="109">
        <f>+D41/F41-1</f>
        <v>0.15303364596589142</v>
      </c>
      <c r="H41" s="172"/>
      <c r="I41" s="105" t="s">
        <v>1098</v>
      </c>
      <c r="J41" s="95">
        <f>+J29+J31</f>
        <v>44366622</v>
      </c>
      <c r="K41" s="95">
        <f>+K29+K31</f>
        <v>52806115</v>
      </c>
      <c r="L41" s="95">
        <f>+L29+L31</f>
        <v>56736674</v>
      </c>
      <c r="M41" s="167">
        <f>+L41/K41</f>
        <v>1.0744337847993553</v>
      </c>
      <c r="N41" s="208">
        <f>+N29+N31</f>
        <v>49206434</v>
      </c>
      <c r="O41" s="118">
        <f>+L41/N41-1</f>
        <v>0.15303364596589142</v>
      </c>
    </row>
  </sheetData>
  <mergeCells count="1">
    <mergeCell ref="A1:O1"/>
  </mergeCells>
  <phoneticPr fontId="23" type="noConversion"/>
  <printOptions horizontalCentered="1"/>
  <pageMargins left="0.74803149606299213" right="0.74803149606299213" top="0.98425196850393704" bottom="0.98425196850393704" header="0.51181102362204722" footer="0.51181102362204722"/>
  <pageSetup paperSize="8" scale="90" orientation="landscape" r:id="rId1"/>
  <headerFooter alignWithMargins="0">
    <oddFooter>第 &amp;P 页，共 &amp;N 页</oddFooter>
  </headerFooter>
  <ignoredErrors>
    <ignoredError sqref="E41 E31" formula="1"/>
  </ignoredErrors>
  <legacyDrawing r:id="rId2"/>
</worksheet>
</file>

<file path=xl/worksheets/sheet20.xml><?xml version="1.0" encoding="utf-8"?>
<worksheet xmlns="http://schemas.openxmlformats.org/spreadsheetml/2006/main" xmlns:r="http://schemas.openxmlformats.org/officeDocument/2006/relationships">
  <dimension ref="B19"/>
  <sheetViews>
    <sheetView workbookViewId="0">
      <selection activeCell="B20" sqref="B20"/>
    </sheetView>
  </sheetViews>
  <sheetFormatPr defaultRowHeight="14.25"/>
  <sheetData>
    <row r="19" spans="2:2" ht="35.25">
      <c r="B19" s="190" t="s">
        <v>1603</v>
      </c>
    </row>
  </sheetData>
  <phoneticPr fontId="23"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sheetPr>
    <pageSetUpPr fitToPage="1"/>
  </sheetPr>
  <dimension ref="A1:C23"/>
  <sheetViews>
    <sheetView topLeftCell="A10" zoomScaleNormal="100" workbookViewId="0">
      <selection activeCell="B24" sqref="B24"/>
    </sheetView>
  </sheetViews>
  <sheetFormatPr defaultRowHeight="14.25" customHeight="1"/>
  <cols>
    <col min="1" max="1" width="3.375" style="142" customWidth="1"/>
    <col min="2" max="2" width="96.375" style="142" customWidth="1"/>
    <col min="3" max="3" width="3.625" style="142" customWidth="1"/>
    <col min="4" max="256" width="9" style="142"/>
    <col min="257" max="257" width="3.375" style="142" customWidth="1"/>
    <col min="258" max="258" width="96.375" style="142" customWidth="1"/>
    <col min="259" max="259" width="3.625" style="142" customWidth="1"/>
    <col min="260" max="512" width="9" style="142"/>
    <col min="513" max="513" width="3.375" style="142" customWidth="1"/>
    <col min="514" max="514" width="96.375" style="142" customWidth="1"/>
    <col min="515" max="515" width="3.625" style="142" customWidth="1"/>
    <col min="516" max="768" width="9" style="142"/>
    <col min="769" max="769" width="3.375" style="142" customWidth="1"/>
    <col min="770" max="770" width="96.375" style="142" customWidth="1"/>
    <col min="771" max="771" width="3.625" style="142" customWidth="1"/>
    <col min="772" max="1024" width="9" style="142"/>
    <col min="1025" max="1025" width="3.375" style="142" customWidth="1"/>
    <col min="1026" max="1026" width="96.375" style="142" customWidth="1"/>
    <col min="1027" max="1027" width="3.625" style="142" customWidth="1"/>
    <col min="1028" max="1280" width="9" style="142"/>
    <col min="1281" max="1281" width="3.375" style="142" customWidth="1"/>
    <col min="1282" max="1282" width="96.375" style="142" customWidth="1"/>
    <col min="1283" max="1283" width="3.625" style="142" customWidth="1"/>
    <col min="1284" max="1536" width="9" style="142"/>
    <col min="1537" max="1537" width="3.375" style="142" customWidth="1"/>
    <col min="1538" max="1538" width="96.375" style="142" customWidth="1"/>
    <col min="1539" max="1539" width="3.625" style="142" customWidth="1"/>
    <col min="1540" max="1792" width="9" style="142"/>
    <col min="1793" max="1793" width="3.375" style="142" customWidth="1"/>
    <col min="1794" max="1794" width="96.375" style="142" customWidth="1"/>
    <col min="1795" max="1795" width="3.625" style="142" customWidth="1"/>
    <col min="1796" max="2048" width="9" style="142"/>
    <col min="2049" max="2049" width="3.375" style="142" customWidth="1"/>
    <col min="2050" max="2050" width="96.375" style="142" customWidth="1"/>
    <col min="2051" max="2051" width="3.625" style="142" customWidth="1"/>
    <col min="2052" max="2304" width="9" style="142"/>
    <col min="2305" max="2305" width="3.375" style="142" customWidth="1"/>
    <col min="2306" max="2306" width="96.375" style="142" customWidth="1"/>
    <col min="2307" max="2307" width="3.625" style="142" customWidth="1"/>
    <col min="2308" max="2560" width="9" style="142"/>
    <col min="2561" max="2561" width="3.375" style="142" customWidth="1"/>
    <col min="2562" max="2562" width="96.375" style="142" customWidth="1"/>
    <col min="2563" max="2563" width="3.625" style="142" customWidth="1"/>
    <col min="2564" max="2816" width="9" style="142"/>
    <col min="2817" max="2817" width="3.375" style="142" customWidth="1"/>
    <col min="2818" max="2818" width="96.375" style="142" customWidth="1"/>
    <col min="2819" max="2819" width="3.625" style="142" customWidth="1"/>
    <col min="2820" max="3072" width="9" style="142"/>
    <col min="3073" max="3073" width="3.375" style="142" customWidth="1"/>
    <col min="3074" max="3074" width="96.375" style="142" customWidth="1"/>
    <col min="3075" max="3075" width="3.625" style="142" customWidth="1"/>
    <col min="3076" max="3328" width="9" style="142"/>
    <col min="3329" max="3329" width="3.375" style="142" customWidth="1"/>
    <col min="3330" max="3330" width="96.375" style="142" customWidth="1"/>
    <col min="3331" max="3331" width="3.625" style="142" customWidth="1"/>
    <col min="3332" max="3584" width="9" style="142"/>
    <col min="3585" max="3585" width="3.375" style="142" customWidth="1"/>
    <col min="3586" max="3586" width="96.375" style="142" customWidth="1"/>
    <col min="3587" max="3587" width="3.625" style="142" customWidth="1"/>
    <col min="3588" max="3840" width="9" style="142"/>
    <col min="3841" max="3841" width="3.375" style="142" customWidth="1"/>
    <col min="3842" max="3842" width="96.375" style="142" customWidth="1"/>
    <col min="3843" max="3843" width="3.625" style="142" customWidth="1"/>
    <col min="3844" max="4096" width="9" style="142"/>
    <col min="4097" max="4097" width="3.375" style="142" customWidth="1"/>
    <col min="4098" max="4098" width="96.375" style="142" customWidth="1"/>
    <col min="4099" max="4099" width="3.625" style="142" customWidth="1"/>
    <col min="4100" max="4352" width="9" style="142"/>
    <col min="4353" max="4353" width="3.375" style="142" customWidth="1"/>
    <col min="4354" max="4354" width="96.375" style="142" customWidth="1"/>
    <col min="4355" max="4355" width="3.625" style="142" customWidth="1"/>
    <col min="4356" max="4608" width="9" style="142"/>
    <col min="4609" max="4609" width="3.375" style="142" customWidth="1"/>
    <col min="4610" max="4610" width="96.375" style="142" customWidth="1"/>
    <col min="4611" max="4611" width="3.625" style="142" customWidth="1"/>
    <col min="4612" max="4864" width="9" style="142"/>
    <col min="4865" max="4865" width="3.375" style="142" customWidth="1"/>
    <col min="4866" max="4866" width="96.375" style="142" customWidth="1"/>
    <col min="4867" max="4867" width="3.625" style="142" customWidth="1"/>
    <col min="4868" max="5120" width="9" style="142"/>
    <col min="5121" max="5121" width="3.375" style="142" customWidth="1"/>
    <col min="5122" max="5122" width="96.375" style="142" customWidth="1"/>
    <col min="5123" max="5123" width="3.625" style="142" customWidth="1"/>
    <col min="5124" max="5376" width="9" style="142"/>
    <col min="5377" max="5377" width="3.375" style="142" customWidth="1"/>
    <col min="5378" max="5378" width="96.375" style="142" customWidth="1"/>
    <col min="5379" max="5379" width="3.625" style="142" customWidth="1"/>
    <col min="5380" max="5632" width="9" style="142"/>
    <col min="5633" max="5633" width="3.375" style="142" customWidth="1"/>
    <col min="5634" max="5634" width="96.375" style="142" customWidth="1"/>
    <col min="5635" max="5635" width="3.625" style="142" customWidth="1"/>
    <col min="5636" max="5888" width="9" style="142"/>
    <col min="5889" max="5889" width="3.375" style="142" customWidth="1"/>
    <col min="5890" max="5890" width="96.375" style="142" customWidth="1"/>
    <col min="5891" max="5891" width="3.625" style="142" customWidth="1"/>
    <col min="5892" max="6144" width="9" style="142"/>
    <col min="6145" max="6145" width="3.375" style="142" customWidth="1"/>
    <col min="6146" max="6146" width="96.375" style="142" customWidth="1"/>
    <col min="6147" max="6147" width="3.625" style="142" customWidth="1"/>
    <col min="6148" max="6400" width="9" style="142"/>
    <col min="6401" max="6401" width="3.375" style="142" customWidth="1"/>
    <col min="6402" max="6402" width="96.375" style="142" customWidth="1"/>
    <col min="6403" max="6403" width="3.625" style="142" customWidth="1"/>
    <col min="6404" max="6656" width="9" style="142"/>
    <col min="6657" max="6657" width="3.375" style="142" customWidth="1"/>
    <col min="6658" max="6658" width="96.375" style="142" customWidth="1"/>
    <col min="6659" max="6659" width="3.625" style="142" customWidth="1"/>
    <col min="6660" max="6912" width="9" style="142"/>
    <col min="6913" max="6913" width="3.375" style="142" customWidth="1"/>
    <col min="6914" max="6914" width="96.375" style="142" customWidth="1"/>
    <col min="6915" max="6915" width="3.625" style="142" customWidth="1"/>
    <col min="6916" max="7168" width="9" style="142"/>
    <col min="7169" max="7169" width="3.375" style="142" customWidth="1"/>
    <col min="7170" max="7170" width="96.375" style="142" customWidth="1"/>
    <col min="7171" max="7171" width="3.625" style="142" customWidth="1"/>
    <col min="7172" max="7424" width="9" style="142"/>
    <col min="7425" max="7425" width="3.375" style="142" customWidth="1"/>
    <col min="7426" max="7426" width="96.375" style="142" customWidth="1"/>
    <col min="7427" max="7427" width="3.625" style="142" customWidth="1"/>
    <col min="7428" max="7680" width="9" style="142"/>
    <col min="7681" max="7681" width="3.375" style="142" customWidth="1"/>
    <col min="7682" max="7682" width="96.375" style="142" customWidth="1"/>
    <col min="7683" max="7683" width="3.625" style="142" customWidth="1"/>
    <col min="7684" max="7936" width="9" style="142"/>
    <col min="7937" max="7937" width="3.375" style="142" customWidth="1"/>
    <col min="7938" max="7938" width="96.375" style="142" customWidth="1"/>
    <col min="7939" max="7939" width="3.625" style="142" customWidth="1"/>
    <col min="7940" max="8192" width="9" style="142"/>
    <col min="8193" max="8193" width="3.375" style="142" customWidth="1"/>
    <col min="8194" max="8194" width="96.375" style="142" customWidth="1"/>
    <col min="8195" max="8195" width="3.625" style="142" customWidth="1"/>
    <col min="8196" max="8448" width="9" style="142"/>
    <col min="8449" max="8449" width="3.375" style="142" customWidth="1"/>
    <col min="8450" max="8450" width="96.375" style="142" customWidth="1"/>
    <col min="8451" max="8451" width="3.625" style="142" customWidth="1"/>
    <col min="8452" max="8704" width="9" style="142"/>
    <col min="8705" max="8705" width="3.375" style="142" customWidth="1"/>
    <col min="8706" max="8706" width="96.375" style="142" customWidth="1"/>
    <col min="8707" max="8707" width="3.625" style="142" customWidth="1"/>
    <col min="8708" max="8960" width="9" style="142"/>
    <col min="8961" max="8961" width="3.375" style="142" customWidth="1"/>
    <col min="8962" max="8962" width="96.375" style="142" customWidth="1"/>
    <col min="8963" max="8963" width="3.625" style="142" customWidth="1"/>
    <col min="8964" max="9216" width="9" style="142"/>
    <col min="9217" max="9217" width="3.375" style="142" customWidth="1"/>
    <col min="9218" max="9218" width="96.375" style="142" customWidth="1"/>
    <col min="9219" max="9219" width="3.625" style="142" customWidth="1"/>
    <col min="9220" max="9472" width="9" style="142"/>
    <col min="9473" max="9473" width="3.375" style="142" customWidth="1"/>
    <col min="9474" max="9474" width="96.375" style="142" customWidth="1"/>
    <col min="9475" max="9475" width="3.625" style="142" customWidth="1"/>
    <col min="9476" max="9728" width="9" style="142"/>
    <col min="9729" max="9729" width="3.375" style="142" customWidth="1"/>
    <col min="9730" max="9730" width="96.375" style="142" customWidth="1"/>
    <col min="9731" max="9731" width="3.625" style="142" customWidth="1"/>
    <col min="9732" max="9984" width="9" style="142"/>
    <col min="9985" max="9985" width="3.375" style="142" customWidth="1"/>
    <col min="9986" max="9986" width="96.375" style="142" customWidth="1"/>
    <col min="9987" max="9987" width="3.625" style="142" customWidth="1"/>
    <col min="9988" max="10240" width="9" style="142"/>
    <col min="10241" max="10241" width="3.375" style="142" customWidth="1"/>
    <col min="10242" max="10242" width="96.375" style="142" customWidth="1"/>
    <col min="10243" max="10243" width="3.625" style="142" customWidth="1"/>
    <col min="10244" max="10496" width="9" style="142"/>
    <col min="10497" max="10497" width="3.375" style="142" customWidth="1"/>
    <col min="10498" max="10498" width="96.375" style="142" customWidth="1"/>
    <col min="10499" max="10499" width="3.625" style="142" customWidth="1"/>
    <col min="10500" max="10752" width="9" style="142"/>
    <col min="10753" max="10753" width="3.375" style="142" customWidth="1"/>
    <col min="10754" max="10754" width="96.375" style="142" customWidth="1"/>
    <col min="10755" max="10755" width="3.625" style="142" customWidth="1"/>
    <col min="10756" max="11008" width="9" style="142"/>
    <col min="11009" max="11009" width="3.375" style="142" customWidth="1"/>
    <col min="11010" max="11010" width="96.375" style="142" customWidth="1"/>
    <col min="11011" max="11011" width="3.625" style="142" customWidth="1"/>
    <col min="11012" max="11264" width="9" style="142"/>
    <col min="11265" max="11265" width="3.375" style="142" customWidth="1"/>
    <col min="11266" max="11266" width="96.375" style="142" customWidth="1"/>
    <col min="11267" max="11267" width="3.625" style="142" customWidth="1"/>
    <col min="11268" max="11520" width="9" style="142"/>
    <col min="11521" max="11521" width="3.375" style="142" customWidth="1"/>
    <col min="11522" max="11522" width="96.375" style="142" customWidth="1"/>
    <col min="11523" max="11523" width="3.625" style="142" customWidth="1"/>
    <col min="11524" max="11776" width="9" style="142"/>
    <col min="11777" max="11777" width="3.375" style="142" customWidth="1"/>
    <col min="11778" max="11778" width="96.375" style="142" customWidth="1"/>
    <col min="11779" max="11779" width="3.625" style="142" customWidth="1"/>
    <col min="11780" max="12032" width="9" style="142"/>
    <col min="12033" max="12033" width="3.375" style="142" customWidth="1"/>
    <col min="12034" max="12034" width="96.375" style="142" customWidth="1"/>
    <col min="12035" max="12035" width="3.625" style="142" customWidth="1"/>
    <col min="12036" max="12288" width="9" style="142"/>
    <col min="12289" max="12289" width="3.375" style="142" customWidth="1"/>
    <col min="12290" max="12290" width="96.375" style="142" customWidth="1"/>
    <col min="12291" max="12291" width="3.625" style="142" customWidth="1"/>
    <col min="12292" max="12544" width="9" style="142"/>
    <col min="12545" max="12545" width="3.375" style="142" customWidth="1"/>
    <col min="12546" max="12546" width="96.375" style="142" customWidth="1"/>
    <col min="12547" max="12547" width="3.625" style="142" customWidth="1"/>
    <col min="12548" max="12800" width="9" style="142"/>
    <col min="12801" max="12801" width="3.375" style="142" customWidth="1"/>
    <col min="12802" max="12802" width="96.375" style="142" customWidth="1"/>
    <col min="12803" max="12803" width="3.625" style="142" customWidth="1"/>
    <col min="12804" max="13056" width="9" style="142"/>
    <col min="13057" max="13057" width="3.375" style="142" customWidth="1"/>
    <col min="13058" max="13058" width="96.375" style="142" customWidth="1"/>
    <col min="13059" max="13059" width="3.625" style="142" customWidth="1"/>
    <col min="13060" max="13312" width="9" style="142"/>
    <col min="13313" max="13313" width="3.375" style="142" customWidth="1"/>
    <col min="13314" max="13314" width="96.375" style="142" customWidth="1"/>
    <col min="13315" max="13315" width="3.625" style="142" customWidth="1"/>
    <col min="13316" max="13568" width="9" style="142"/>
    <col min="13569" max="13569" width="3.375" style="142" customWidth="1"/>
    <col min="13570" max="13570" width="96.375" style="142" customWidth="1"/>
    <col min="13571" max="13571" width="3.625" style="142" customWidth="1"/>
    <col min="13572" max="13824" width="9" style="142"/>
    <col min="13825" max="13825" width="3.375" style="142" customWidth="1"/>
    <col min="13826" max="13826" width="96.375" style="142" customWidth="1"/>
    <col min="13827" max="13827" width="3.625" style="142" customWidth="1"/>
    <col min="13828" max="14080" width="9" style="142"/>
    <col min="14081" max="14081" width="3.375" style="142" customWidth="1"/>
    <col min="14082" max="14082" width="96.375" style="142" customWidth="1"/>
    <col min="14083" max="14083" width="3.625" style="142" customWidth="1"/>
    <col min="14084" max="14336" width="9" style="142"/>
    <col min="14337" max="14337" width="3.375" style="142" customWidth="1"/>
    <col min="14338" max="14338" width="96.375" style="142" customWidth="1"/>
    <col min="14339" max="14339" width="3.625" style="142" customWidth="1"/>
    <col min="14340" max="14592" width="9" style="142"/>
    <col min="14593" max="14593" width="3.375" style="142" customWidth="1"/>
    <col min="14594" max="14594" width="96.375" style="142" customWidth="1"/>
    <col min="14595" max="14595" width="3.625" style="142" customWidth="1"/>
    <col min="14596" max="14848" width="9" style="142"/>
    <col min="14849" max="14849" width="3.375" style="142" customWidth="1"/>
    <col min="14850" max="14850" width="96.375" style="142" customWidth="1"/>
    <col min="14851" max="14851" width="3.625" style="142" customWidth="1"/>
    <col min="14852" max="15104" width="9" style="142"/>
    <col min="15105" max="15105" width="3.375" style="142" customWidth="1"/>
    <col min="15106" max="15106" width="96.375" style="142" customWidth="1"/>
    <col min="15107" max="15107" width="3.625" style="142" customWidth="1"/>
    <col min="15108" max="15360" width="9" style="142"/>
    <col min="15361" max="15361" width="3.375" style="142" customWidth="1"/>
    <col min="15362" max="15362" width="96.375" style="142" customWidth="1"/>
    <col min="15363" max="15363" width="3.625" style="142" customWidth="1"/>
    <col min="15364" max="15616" width="9" style="142"/>
    <col min="15617" max="15617" width="3.375" style="142" customWidth="1"/>
    <col min="15618" max="15618" width="96.375" style="142" customWidth="1"/>
    <col min="15619" max="15619" width="3.625" style="142" customWidth="1"/>
    <col min="15620" max="15872" width="9" style="142"/>
    <col min="15873" max="15873" width="3.375" style="142" customWidth="1"/>
    <col min="15874" max="15874" width="96.375" style="142" customWidth="1"/>
    <col min="15875" max="15875" width="3.625" style="142" customWidth="1"/>
    <col min="15876" max="16128" width="9" style="142"/>
    <col min="16129" max="16129" width="3.375" style="142" customWidth="1"/>
    <col min="16130" max="16130" width="96.375" style="142" customWidth="1"/>
    <col min="16131" max="16131" width="3.625" style="142" customWidth="1"/>
    <col min="16132" max="16384" width="9" style="142"/>
  </cols>
  <sheetData>
    <row r="1" spans="1:3" ht="45.75" customHeight="1">
      <c r="A1" s="148"/>
      <c r="B1" s="143" t="s">
        <v>2780</v>
      </c>
      <c r="C1" s="144"/>
    </row>
    <row r="2" spans="1:3" ht="18" customHeight="1">
      <c r="A2" s="148"/>
      <c r="B2" s="282"/>
      <c r="C2" s="145"/>
    </row>
    <row r="3" spans="1:3" ht="22.5" customHeight="1">
      <c r="A3" s="148"/>
      <c r="B3" s="283" t="s">
        <v>1427</v>
      </c>
      <c r="C3" s="147"/>
    </row>
    <row r="4" spans="1:3" ht="22.5" customHeight="1">
      <c r="A4" s="148"/>
      <c r="B4" s="283" t="s">
        <v>2781</v>
      </c>
      <c r="C4" s="148"/>
    </row>
    <row r="5" spans="1:3" ht="22.5" customHeight="1">
      <c r="A5" s="148"/>
      <c r="B5" s="283" t="s">
        <v>2782</v>
      </c>
      <c r="C5" s="147"/>
    </row>
    <row r="6" spans="1:3" ht="22.5" customHeight="1">
      <c r="A6" s="148"/>
      <c r="B6" s="283" t="s">
        <v>2783</v>
      </c>
      <c r="C6" s="148"/>
    </row>
    <row r="7" spans="1:3" ht="22.5" customHeight="1">
      <c r="A7" s="148"/>
      <c r="B7" s="283" t="s">
        <v>2784</v>
      </c>
      <c r="C7" s="147"/>
    </row>
    <row r="8" spans="1:3" ht="22.5" customHeight="1">
      <c r="A8" s="148"/>
      <c r="B8" s="283" t="s">
        <v>2785</v>
      </c>
      <c r="C8" s="147"/>
    </row>
    <row r="9" spans="1:3" ht="22.5" customHeight="1">
      <c r="A9" s="148"/>
      <c r="B9" s="283" t="s">
        <v>2786</v>
      </c>
      <c r="C9" s="147"/>
    </row>
    <row r="10" spans="1:3" ht="22.5" customHeight="1">
      <c r="A10" s="148"/>
      <c r="B10" s="283" t="s">
        <v>2787</v>
      </c>
      <c r="C10" s="147"/>
    </row>
    <row r="11" spans="1:3" ht="22.5" customHeight="1">
      <c r="A11" s="148"/>
      <c r="B11" s="283" t="s">
        <v>2788</v>
      </c>
      <c r="C11" s="147"/>
    </row>
    <row r="12" spans="1:3" ht="22.5" customHeight="1">
      <c r="A12" s="148"/>
      <c r="B12" s="283" t="s">
        <v>2789</v>
      </c>
      <c r="C12" s="147"/>
    </row>
    <row r="13" spans="1:3" ht="22.5" customHeight="1">
      <c r="A13" s="148"/>
      <c r="B13" s="283" t="s">
        <v>2790</v>
      </c>
      <c r="C13" s="148"/>
    </row>
    <row r="14" spans="1:3" ht="22.5" customHeight="1">
      <c r="A14" s="148"/>
      <c r="B14" s="283" t="s">
        <v>2791</v>
      </c>
      <c r="C14" s="148"/>
    </row>
    <row r="15" spans="1:3" ht="22.5" customHeight="1">
      <c r="A15" s="148"/>
      <c r="B15" s="283" t="s">
        <v>2792</v>
      </c>
      <c r="C15" s="147"/>
    </row>
    <row r="16" spans="1:3" ht="22.5" customHeight="1">
      <c r="A16" s="148"/>
      <c r="B16" s="283" t="s">
        <v>2793</v>
      </c>
      <c r="C16" s="147"/>
    </row>
    <row r="17" spans="1:3" ht="22.5" customHeight="1">
      <c r="A17" s="148"/>
      <c r="B17" s="283" t="s">
        <v>2794</v>
      </c>
      <c r="C17" s="147"/>
    </row>
    <row r="18" spans="1:3" ht="22.5" customHeight="1">
      <c r="A18" s="148"/>
      <c r="B18" s="283" t="s">
        <v>2795</v>
      </c>
      <c r="C18" s="147"/>
    </row>
    <row r="19" spans="1:3" ht="22.5" customHeight="1">
      <c r="A19" s="148"/>
      <c r="B19" s="283" t="s">
        <v>2796</v>
      </c>
      <c r="C19" s="147"/>
    </row>
    <row r="20" spans="1:3" ht="22.5" customHeight="1">
      <c r="A20" s="148"/>
      <c r="B20" s="283" t="s">
        <v>2797</v>
      </c>
      <c r="C20" s="147"/>
    </row>
    <row r="21" spans="1:3" ht="22.5" customHeight="1">
      <c r="A21" s="148"/>
      <c r="B21" s="283" t="s">
        <v>2798</v>
      </c>
      <c r="C21" s="147"/>
    </row>
    <row r="22" spans="1:3" ht="22.5" customHeight="1">
      <c r="A22" s="148"/>
      <c r="B22" s="283" t="s">
        <v>2799</v>
      </c>
      <c r="C22" s="147"/>
    </row>
    <row r="23" spans="1:3" ht="22.5" customHeight="1">
      <c r="A23" s="148"/>
      <c r="B23" s="283" t="s">
        <v>2800</v>
      </c>
      <c r="C23" s="147"/>
    </row>
  </sheetData>
  <phoneticPr fontId="23" type="noConversion"/>
  <pageMargins left="0.74803149606299213" right="0.74803149606299213" top="0.98425196850393704" bottom="0.98425196850393704" header="0.51181102362204722" footer="0.51181102362204722"/>
  <pageSetup paperSize="9" scale="78" orientation="portrait" errors="blank"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S18"/>
  <sheetViews>
    <sheetView topLeftCell="M1" zoomScaleNormal="100" workbookViewId="0">
      <selection activeCell="A5" sqref="A5:S17"/>
    </sheetView>
  </sheetViews>
  <sheetFormatPr defaultRowHeight="14.25" customHeight="1"/>
  <cols>
    <col min="1" max="1" width="27.625" style="142" bestFit="1" customWidth="1"/>
    <col min="2" max="5" width="22" style="142" bestFit="1" customWidth="1"/>
    <col min="6" max="7" width="16.375" style="142" bestFit="1" customWidth="1"/>
    <col min="8" max="8" width="13.5" style="142" customWidth="1"/>
    <col min="9" max="9" width="17.5" style="142" bestFit="1" customWidth="1"/>
    <col min="10" max="11" width="20.875" style="142" bestFit="1" customWidth="1"/>
    <col min="12" max="15" width="19.75" style="142" bestFit="1" customWidth="1"/>
    <col min="16" max="17" width="20.875" style="142" bestFit="1" customWidth="1"/>
    <col min="18" max="19" width="19.75" style="142" bestFit="1" customWidth="1"/>
    <col min="20" max="256" width="9" style="142"/>
    <col min="257" max="257" width="27.625" style="142" bestFit="1" customWidth="1"/>
    <col min="258" max="261" width="22" style="142" bestFit="1" customWidth="1"/>
    <col min="262" max="263" width="16.375" style="142" bestFit="1" customWidth="1"/>
    <col min="264" max="264" width="7.5" style="142" bestFit="1" customWidth="1"/>
    <col min="265" max="265" width="17.5" style="142" bestFit="1" customWidth="1"/>
    <col min="266" max="267" width="20.875" style="142" bestFit="1" customWidth="1"/>
    <col min="268" max="271" width="19.75" style="142" bestFit="1" customWidth="1"/>
    <col min="272" max="273" width="20.875" style="142" bestFit="1" customWidth="1"/>
    <col min="274" max="275" width="19.75" style="142" bestFit="1" customWidth="1"/>
    <col min="276" max="512" width="9" style="142"/>
    <col min="513" max="513" width="27.625" style="142" bestFit="1" customWidth="1"/>
    <col min="514" max="517" width="22" style="142" bestFit="1" customWidth="1"/>
    <col min="518" max="519" width="16.375" style="142" bestFit="1" customWidth="1"/>
    <col min="520" max="520" width="7.5" style="142" bestFit="1" customWidth="1"/>
    <col min="521" max="521" width="17.5" style="142" bestFit="1" customWidth="1"/>
    <col min="522" max="523" width="20.875" style="142" bestFit="1" customWidth="1"/>
    <col min="524" max="527" width="19.75" style="142" bestFit="1" customWidth="1"/>
    <col min="528" max="529" width="20.875" style="142" bestFit="1" customWidth="1"/>
    <col min="530" max="531" width="19.75" style="142" bestFit="1" customWidth="1"/>
    <col min="532" max="768" width="9" style="142"/>
    <col min="769" max="769" width="27.625" style="142" bestFit="1" customWidth="1"/>
    <col min="770" max="773" width="22" style="142" bestFit="1" customWidth="1"/>
    <col min="774" max="775" width="16.375" style="142" bestFit="1" customWidth="1"/>
    <col min="776" max="776" width="7.5" style="142" bestFit="1" customWidth="1"/>
    <col min="777" max="777" width="17.5" style="142" bestFit="1" customWidth="1"/>
    <col min="778" max="779" width="20.875" style="142" bestFit="1" customWidth="1"/>
    <col min="780" max="783" width="19.75" style="142" bestFit="1" customWidth="1"/>
    <col min="784" max="785" width="20.875" style="142" bestFit="1" customWidth="1"/>
    <col min="786" max="787" width="19.75" style="142" bestFit="1" customWidth="1"/>
    <col min="788" max="1024" width="9" style="142"/>
    <col min="1025" max="1025" width="27.625" style="142" bestFit="1" customWidth="1"/>
    <col min="1026" max="1029" width="22" style="142" bestFit="1" customWidth="1"/>
    <col min="1030" max="1031" width="16.375" style="142" bestFit="1" customWidth="1"/>
    <col min="1032" max="1032" width="7.5" style="142" bestFit="1" customWidth="1"/>
    <col min="1033" max="1033" width="17.5" style="142" bestFit="1" customWidth="1"/>
    <col min="1034" max="1035" width="20.875" style="142" bestFit="1" customWidth="1"/>
    <col min="1036" max="1039" width="19.75" style="142" bestFit="1" customWidth="1"/>
    <col min="1040" max="1041" width="20.875" style="142" bestFit="1" customWidth="1"/>
    <col min="1042" max="1043" width="19.75" style="142" bestFit="1" customWidth="1"/>
    <col min="1044" max="1280" width="9" style="142"/>
    <col min="1281" max="1281" width="27.625" style="142" bestFit="1" customWidth="1"/>
    <col min="1282" max="1285" width="22" style="142" bestFit="1" customWidth="1"/>
    <col min="1286" max="1287" width="16.375" style="142" bestFit="1" customWidth="1"/>
    <col min="1288" max="1288" width="7.5" style="142" bestFit="1" customWidth="1"/>
    <col min="1289" max="1289" width="17.5" style="142" bestFit="1" customWidth="1"/>
    <col min="1290" max="1291" width="20.875" style="142" bestFit="1" customWidth="1"/>
    <col min="1292" max="1295" width="19.75" style="142" bestFit="1" customWidth="1"/>
    <col min="1296" max="1297" width="20.875" style="142" bestFit="1" customWidth="1"/>
    <col min="1298" max="1299" width="19.75" style="142" bestFit="1" customWidth="1"/>
    <col min="1300" max="1536" width="9" style="142"/>
    <col min="1537" max="1537" width="27.625" style="142" bestFit="1" customWidth="1"/>
    <col min="1538" max="1541" width="22" style="142" bestFit="1" customWidth="1"/>
    <col min="1542" max="1543" width="16.375" style="142" bestFit="1" customWidth="1"/>
    <col min="1544" max="1544" width="7.5" style="142" bestFit="1" customWidth="1"/>
    <col min="1545" max="1545" width="17.5" style="142" bestFit="1" customWidth="1"/>
    <col min="1546" max="1547" width="20.875" style="142" bestFit="1" customWidth="1"/>
    <col min="1548" max="1551" width="19.75" style="142" bestFit="1" customWidth="1"/>
    <col min="1552" max="1553" width="20.875" style="142" bestFit="1" customWidth="1"/>
    <col min="1554" max="1555" width="19.75" style="142" bestFit="1" customWidth="1"/>
    <col min="1556" max="1792" width="9" style="142"/>
    <col min="1793" max="1793" width="27.625" style="142" bestFit="1" customWidth="1"/>
    <col min="1794" max="1797" width="22" style="142" bestFit="1" customWidth="1"/>
    <col min="1798" max="1799" width="16.375" style="142" bestFit="1" customWidth="1"/>
    <col min="1800" max="1800" width="7.5" style="142" bestFit="1" customWidth="1"/>
    <col min="1801" max="1801" width="17.5" style="142" bestFit="1" customWidth="1"/>
    <col min="1802" max="1803" width="20.875" style="142" bestFit="1" customWidth="1"/>
    <col min="1804" max="1807" width="19.75" style="142" bestFit="1" customWidth="1"/>
    <col min="1808" max="1809" width="20.875" style="142" bestFit="1" customWidth="1"/>
    <col min="1810" max="1811" width="19.75" style="142" bestFit="1" customWidth="1"/>
    <col min="1812" max="2048" width="9" style="142"/>
    <col min="2049" max="2049" width="27.625" style="142" bestFit="1" customWidth="1"/>
    <col min="2050" max="2053" width="22" style="142" bestFit="1" customWidth="1"/>
    <col min="2054" max="2055" width="16.375" style="142" bestFit="1" customWidth="1"/>
    <col min="2056" max="2056" width="7.5" style="142" bestFit="1" customWidth="1"/>
    <col min="2057" max="2057" width="17.5" style="142" bestFit="1" customWidth="1"/>
    <col min="2058" max="2059" width="20.875" style="142" bestFit="1" customWidth="1"/>
    <col min="2060" max="2063" width="19.75" style="142" bestFit="1" customWidth="1"/>
    <col min="2064" max="2065" width="20.875" style="142" bestFit="1" customWidth="1"/>
    <col min="2066" max="2067" width="19.75" style="142" bestFit="1" customWidth="1"/>
    <col min="2068" max="2304" width="9" style="142"/>
    <col min="2305" max="2305" width="27.625" style="142" bestFit="1" customWidth="1"/>
    <col min="2306" max="2309" width="22" style="142" bestFit="1" customWidth="1"/>
    <col min="2310" max="2311" width="16.375" style="142" bestFit="1" customWidth="1"/>
    <col min="2312" max="2312" width="7.5" style="142" bestFit="1" customWidth="1"/>
    <col min="2313" max="2313" width="17.5" style="142" bestFit="1" customWidth="1"/>
    <col min="2314" max="2315" width="20.875" style="142" bestFit="1" customWidth="1"/>
    <col min="2316" max="2319" width="19.75" style="142" bestFit="1" customWidth="1"/>
    <col min="2320" max="2321" width="20.875" style="142" bestFit="1" customWidth="1"/>
    <col min="2322" max="2323" width="19.75" style="142" bestFit="1" customWidth="1"/>
    <col min="2324" max="2560" width="9" style="142"/>
    <col min="2561" max="2561" width="27.625" style="142" bestFit="1" customWidth="1"/>
    <col min="2562" max="2565" width="22" style="142" bestFit="1" customWidth="1"/>
    <col min="2566" max="2567" width="16.375" style="142" bestFit="1" customWidth="1"/>
    <col min="2568" max="2568" width="7.5" style="142" bestFit="1" customWidth="1"/>
    <col min="2569" max="2569" width="17.5" style="142" bestFit="1" customWidth="1"/>
    <col min="2570" max="2571" width="20.875" style="142" bestFit="1" customWidth="1"/>
    <col min="2572" max="2575" width="19.75" style="142" bestFit="1" customWidth="1"/>
    <col min="2576" max="2577" width="20.875" style="142" bestFit="1" customWidth="1"/>
    <col min="2578" max="2579" width="19.75" style="142" bestFit="1" customWidth="1"/>
    <col min="2580" max="2816" width="9" style="142"/>
    <col min="2817" max="2817" width="27.625" style="142" bestFit="1" customWidth="1"/>
    <col min="2818" max="2821" width="22" style="142" bestFit="1" customWidth="1"/>
    <col min="2822" max="2823" width="16.375" style="142" bestFit="1" customWidth="1"/>
    <col min="2824" max="2824" width="7.5" style="142" bestFit="1" customWidth="1"/>
    <col min="2825" max="2825" width="17.5" style="142" bestFit="1" customWidth="1"/>
    <col min="2826" max="2827" width="20.875" style="142" bestFit="1" customWidth="1"/>
    <col min="2828" max="2831" width="19.75" style="142" bestFit="1" customWidth="1"/>
    <col min="2832" max="2833" width="20.875" style="142" bestFit="1" customWidth="1"/>
    <col min="2834" max="2835" width="19.75" style="142" bestFit="1" customWidth="1"/>
    <col min="2836" max="3072" width="9" style="142"/>
    <col min="3073" max="3073" width="27.625" style="142" bestFit="1" customWidth="1"/>
    <col min="3074" max="3077" width="22" style="142" bestFit="1" customWidth="1"/>
    <col min="3078" max="3079" width="16.375" style="142" bestFit="1" customWidth="1"/>
    <col min="3080" max="3080" width="7.5" style="142" bestFit="1" customWidth="1"/>
    <col min="3081" max="3081" width="17.5" style="142" bestFit="1" customWidth="1"/>
    <col min="3082" max="3083" width="20.875" style="142" bestFit="1" customWidth="1"/>
    <col min="3084" max="3087" width="19.75" style="142" bestFit="1" customWidth="1"/>
    <col min="3088" max="3089" width="20.875" style="142" bestFit="1" customWidth="1"/>
    <col min="3090" max="3091" width="19.75" style="142" bestFit="1" customWidth="1"/>
    <col min="3092" max="3328" width="9" style="142"/>
    <col min="3329" max="3329" width="27.625" style="142" bestFit="1" customWidth="1"/>
    <col min="3330" max="3333" width="22" style="142" bestFit="1" customWidth="1"/>
    <col min="3334" max="3335" width="16.375" style="142" bestFit="1" customWidth="1"/>
    <col min="3336" max="3336" width="7.5" style="142" bestFit="1" customWidth="1"/>
    <col min="3337" max="3337" width="17.5" style="142" bestFit="1" customWidth="1"/>
    <col min="3338" max="3339" width="20.875" style="142" bestFit="1" customWidth="1"/>
    <col min="3340" max="3343" width="19.75" style="142" bestFit="1" customWidth="1"/>
    <col min="3344" max="3345" width="20.875" style="142" bestFit="1" customWidth="1"/>
    <col min="3346" max="3347" width="19.75" style="142" bestFit="1" customWidth="1"/>
    <col min="3348" max="3584" width="9" style="142"/>
    <col min="3585" max="3585" width="27.625" style="142" bestFit="1" customWidth="1"/>
    <col min="3586" max="3589" width="22" style="142" bestFit="1" customWidth="1"/>
    <col min="3590" max="3591" width="16.375" style="142" bestFit="1" customWidth="1"/>
    <col min="3592" max="3592" width="7.5" style="142" bestFit="1" customWidth="1"/>
    <col min="3593" max="3593" width="17.5" style="142" bestFit="1" customWidth="1"/>
    <col min="3594" max="3595" width="20.875" style="142" bestFit="1" customWidth="1"/>
    <col min="3596" max="3599" width="19.75" style="142" bestFit="1" customWidth="1"/>
    <col min="3600" max="3601" width="20.875" style="142" bestFit="1" customWidth="1"/>
    <col min="3602" max="3603" width="19.75" style="142" bestFit="1" customWidth="1"/>
    <col min="3604" max="3840" width="9" style="142"/>
    <col min="3841" max="3841" width="27.625" style="142" bestFit="1" customWidth="1"/>
    <col min="3842" max="3845" width="22" style="142" bestFit="1" customWidth="1"/>
    <col min="3846" max="3847" width="16.375" style="142" bestFit="1" customWidth="1"/>
    <col min="3848" max="3848" width="7.5" style="142" bestFit="1" customWidth="1"/>
    <col min="3849" max="3849" width="17.5" style="142" bestFit="1" customWidth="1"/>
    <col min="3850" max="3851" width="20.875" style="142" bestFit="1" customWidth="1"/>
    <col min="3852" max="3855" width="19.75" style="142" bestFit="1" customWidth="1"/>
    <col min="3856" max="3857" width="20.875" style="142" bestFit="1" customWidth="1"/>
    <col min="3858" max="3859" width="19.75" style="142" bestFit="1" customWidth="1"/>
    <col min="3860" max="4096" width="9" style="142"/>
    <col min="4097" max="4097" width="27.625" style="142" bestFit="1" customWidth="1"/>
    <col min="4098" max="4101" width="22" style="142" bestFit="1" customWidth="1"/>
    <col min="4102" max="4103" width="16.375" style="142" bestFit="1" customWidth="1"/>
    <col min="4104" max="4104" width="7.5" style="142" bestFit="1" customWidth="1"/>
    <col min="4105" max="4105" width="17.5" style="142" bestFit="1" customWidth="1"/>
    <col min="4106" max="4107" width="20.875" style="142" bestFit="1" customWidth="1"/>
    <col min="4108" max="4111" width="19.75" style="142" bestFit="1" customWidth="1"/>
    <col min="4112" max="4113" width="20.875" style="142" bestFit="1" customWidth="1"/>
    <col min="4114" max="4115" width="19.75" style="142" bestFit="1" customWidth="1"/>
    <col min="4116" max="4352" width="9" style="142"/>
    <col min="4353" max="4353" width="27.625" style="142" bestFit="1" customWidth="1"/>
    <col min="4354" max="4357" width="22" style="142" bestFit="1" customWidth="1"/>
    <col min="4358" max="4359" width="16.375" style="142" bestFit="1" customWidth="1"/>
    <col min="4360" max="4360" width="7.5" style="142" bestFit="1" customWidth="1"/>
    <col min="4361" max="4361" width="17.5" style="142" bestFit="1" customWidth="1"/>
    <col min="4362" max="4363" width="20.875" style="142" bestFit="1" customWidth="1"/>
    <col min="4364" max="4367" width="19.75" style="142" bestFit="1" customWidth="1"/>
    <col min="4368" max="4369" width="20.875" style="142" bestFit="1" customWidth="1"/>
    <col min="4370" max="4371" width="19.75" style="142" bestFit="1" customWidth="1"/>
    <col min="4372" max="4608" width="9" style="142"/>
    <col min="4609" max="4609" width="27.625" style="142" bestFit="1" customWidth="1"/>
    <col min="4610" max="4613" width="22" style="142" bestFit="1" customWidth="1"/>
    <col min="4614" max="4615" width="16.375" style="142" bestFit="1" customWidth="1"/>
    <col min="4616" max="4616" width="7.5" style="142" bestFit="1" customWidth="1"/>
    <col min="4617" max="4617" width="17.5" style="142" bestFit="1" customWidth="1"/>
    <col min="4618" max="4619" width="20.875" style="142" bestFit="1" customWidth="1"/>
    <col min="4620" max="4623" width="19.75" style="142" bestFit="1" customWidth="1"/>
    <col min="4624" max="4625" width="20.875" style="142" bestFit="1" customWidth="1"/>
    <col min="4626" max="4627" width="19.75" style="142" bestFit="1" customWidth="1"/>
    <col min="4628" max="4864" width="9" style="142"/>
    <col min="4865" max="4865" width="27.625" style="142" bestFit="1" customWidth="1"/>
    <col min="4866" max="4869" width="22" style="142" bestFit="1" customWidth="1"/>
    <col min="4870" max="4871" width="16.375" style="142" bestFit="1" customWidth="1"/>
    <col min="4872" max="4872" width="7.5" style="142" bestFit="1" customWidth="1"/>
    <col min="4873" max="4873" width="17.5" style="142" bestFit="1" customWidth="1"/>
    <col min="4874" max="4875" width="20.875" style="142" bestFit="1" customWidth="1"/>
    <col min="4876" max="4879" width="19.75" style="142" bestFit="1" customWidth="1"/>
    <col min="4880" max="4881" width="20.875" style="142" bestFit="1" customWidth="1"/>
    <col min="4882" max="4883" width="19.75" style="142" bestFit="1" customWidth="1"/>
    <col min="4884" max="5120" width="9" style="142"/>
    <col min="5121" max="5121" width="27.625" style="142" bestFit="1" customWidth="1"/>
    <col min="5122" max="5125" width="22" style="142" bestFit="1" customWidth="1"/>
    <col min="5126" max="5127" width="16.375" style="142" bestFit="1" customWidth="1"/>
    <col min="5128" max="5128" width="7.5" style="142" bestFit="1" customWidth="1"/>
    <col min="5129" max="5129" width="17.5" style="142" bestFit="1" customWidth="1"/>
    <col min="5130" max="5131" width="20.875" style="142" bestFit="1" customWidth="1"/>
    <col min="5132" max="5135" width="19.75" style="142" bestFit="1" customWidth="1"/>
    <col min="5136" max="5137" width="20.875" style="142" bestFit="1" customWidth="1"/>
    <col min="5138" max="5139" width="19.75" style="142" bestFit="1" customWidth="1"/>
    <col min="5140" max="5376" width="9" style="142"/>
    <col min="5377" max="5377" width="27.625" style="142" bestFit="1" customWidth="1"/>
    <col min="5378" max="5381" width="22" style="142" bestFit="1" customWidth="1"/>
    <col min="5382" max="5383" width="16.375" style="142" bestFit="1" customWidth="1"/>
    <col min="5384" max="5384" width="7.5" style="142" bestFit="1" customWidth="1"/>
    <col min="5385" max="5385" width="17.5" style="142" bestFit="1" customWidth="1"/>
    <col min="5386" max="5387" width="20.875" style="142" bestFit="1" customWidth="1"/>
    <col min="5388" max="5391" width="19.75" style="142" bestFit="1" customWidth="1"/>
    <col min="5392" max="5393" width="20.875" style="142" bestFit="1" customWidth="1"/>
    <col min="5394" max="5395" width="19.75" style="142" bestFit="1" customWidth="1"/>
    <col min="5396" max="5632" width="9" style="142"/>
    <col min="5633" max="5633" width="27.625" style="142" bestFit="1" customWidth="1"/>
    <col min="5634" max="5637" width="22" style="142" bestFit="1" customWidth="1"/>
    <col min="5638" max="5639" width="16.375" style="142" bestFit="1" customWidth="1"/>
    <col min="5640" max="5640" width="7.5" style="142" bestFit="1" customWidth="1"/>
    <col min="5641" max="5641" width="17.5" style="142" bestFit="1" customWidth="1"/>
    <col min="5642" max="5643" width="20.875" style="142" bestFit="1" customWidth="1"/>
    <col min="5644" max="5647" width="19.75" style="142" bestFit="1" customWidth="1"/>
    <col min="5648" max="5649" width="20.875" style="142" bestFit="1" customWidth="1"/>
    <col min="5650" max="5651" width="19.75" style="142" bestFit="1" customWidth="1"/>
    <col min="5652" max="5888" width="9" style="142"/>
    <col min="5889" max="5889" width="27.625" style="142" bestFit="1" customWidth="1"/>
    <col min="5890" max="5893" width="22" style="142" bestFit="1" customWidth="1"/>
    <col min="5894" max="5895" width="16.375" style="142" bestFit="1" customWidth="1"/>
    <col min="5896" max="5896" width="7.5" style="142" bestFit="1" customWidth="1"/>
    <col min="5897" max="5897" width="17.5" style="142" bestFit="1" customWidth="1"/>
    <col min="5898" max="5899" width="20.875" style="142" bestFit="1" customWidth="1"/>
    <col min="5900" max="5903" width="19.75" style="142" bestFit="1" customWidth="1"/>
    <col min="5904" max="5905" width="20.875" style="142" bestFit="1" customWidth="1"/>
    <col min="5906" max="5907" width="19.75" style="142" bestFit="1" customWidth="1"/>
    <col min="5908" max="6144" width="9" style="142"/>
    <col min="6145" max="6145" width="27.625" style="142" bestFit="1" customWidth="1"/>
    <col min="6146" max="6149" width="22" style="142" bestFit="1" customWidth="1"/>
    <col min="6150" max="6151" width="16.375" style="142" bestFit="1" customWidth="1"/>
    <col min="6152" max="6152" width="7.5" style="142" bestFit="1" customWidth="1"/>
    <col min="6153" max="6153" width="17.5" style="142" bestFit="1" customWidth="1"/>
    <col min="6154" max="6155" width="20.875" style="142" bestFit="1" customWidth="1"/>
    <col min="6156" max="6159" width="19.75" style="142" bestFit="1" customWidth="1"/>
    <col min="6160" max="6161" width="20.875" style="142" bestFit="1" customWidth="1"/>
    <col min="6162" max="6163" width="19.75" style="142" bestFit="1" customWidth="1"/>
    <col min="6164" max="6400" width="9" style="142"/>
    <col min="6401" max="6401" width="27.625" style="142" bestFit="1" customWidth="1"/>
    <col min="6402" max="6405" width="22" style="142" bestFit="1" customWidth="1"/>
    <col min="6406" max="6407" width="16.375" style="142" bestFit="1" customWidth="1"/>
    <col min="6408" max="6408" width="7.5" style="142" bestFit="1" customWidth="1"/>
    <col min="6409" max="6409" width="17.5" style="142" bestFit="1" customWidth="1"/>
    <col min="6410" max="6411" width="20.875" style="142" bestFit="1" customWidth="1"/>
    <col min="6412" max="6415" width="19.75" style="142" bestFit="1" customWidth="1"/>
    <col min="6416" max="6417" width="20.875" style="142" bestFit="1" customWidth="1"/>
    <col min="6418" max="6419" width="19.75" style="142" bestFit="1" customWidth="1"/>
    <col min="6420" max="6656" width="9" style="142"/>
    <col min="6657" max="6657" width="27.625" style="142" bestFit="1" customWidth="1"/>
    <col min="6658" max="6661" width="22" style="142" bestFit="1" customWidth="1"/>
    <col min="6662" max="6663" width="16.375" style="142" bestFit="1" customWidth="1"/>
    <col min="6664" max="6664" width="7.5" style="142" bestFit="1" customWidth="1"/>
    <col min="6665" max="6665" width="17.5" style="142" bestFit="1" customWidth="1"/>
    <col min="6666" max="6667" width="20.875" style="142" bestFit="1" customWidth="1"/>
    <col min="6668" max="6671" width="19.75" style="142" bestFit="1" customWidth="1"/>
    <col min="6672" max="6673" width="20.875" style="142" bestFit="1" customWidth="1"/>
    <col min="6674" max="6675" width="19.75" style="142" bestFit="1" customWidth="1"/>
    <col min="6676" max="6912" width="9" style="142"/>
    <col min="6913" max="6913" width="27.625" style="142" bestFit="1" customWidth="1"/>
    <col min="6914" max="6917" width="22" style="142" bestFit="1" customWidth="1"/>
    <col min="6918" max="6919" width="16.375" style="142" bestFit="1" customWidth="1"/>
    <col min="6920" max="6920" width="7.5" style="142" bestFit="1" customWidth="1"/>
    <col min="6921" max="6921" width="17.5" style="142" bestFit="1" customWidth="1"/>
    <col min="6922" max="6923" width="20.875" style="142" bestFit="1" customWidth="1"/>
    <col min="6924" max="6927" width="19.75" style="142" bestFit="1" customWidth="1"/>
    <col min="6928" max="6929" width="20.875" style="142" bestFit="1" customWidth="1"/>
    <col min="6930" max="6931" width="19.75" style="142" bestFit="1" customWidth="1"/>
    <col min="6932" max="7168" width="9" style="142"/>
    <col min="7169" max="7169" width="27.625" style="142" bestFit="1" customWidth="1"/>
    <col min="7170" max="7173" width="22" style="142" bestFit="1" customWidth="1"/>
    <col min="7174" max="7175" width="16.375" style="142" bestFit="1" customWidth="1"/>
    <col min="7176" max="7176" width="7.5" style="142" bestFit="1" customWidth="1"/>
    <col min="7177" max="7177" width="17.5" style="142" bestFit="1" customWidth="1"/>
    <col min="7178" max="7179" width="20.875" style="142" bestFit="1" customWidth="1"/>
    <col min="7180" max="7183" width="19.75" style="142" bestFit="1" customWidth="1"/>
    <col min="7184" max="7185" width="20.875" style="142" bestFit="1" customWidth="1"/>
    <col min="7186" max="7187" width="19.75" style="142" bestFit="1" customWidth="1"/>
    <col min="7188" max="7424" width="9" style="142"/>
    <col min="7425" max="7425" width="27.625" style="142" bestFit="1" customWidth="1"/>
    <col min="7426" max="7429" width="22" style="142" bestFit="1" customWidth="1"/>
    <col min="7430" max="7431" width="16.375" style="142" bestFit="1" customWidth="1"/>
    <col min="7432" max="7432" width="7.5" style="142" bestFit="1" customWidth="1"/>
    <col min="7433" max="7433" width="17.5" style="142" bestFit="1" customWidth="1"/>
    <col min="7434" max="7435" width="20.875" style="142" bestFit="1" customWidth="1"/>
    <col min="7436" max="7439" width="19.75" style="142" bestFit="1" customWidth="1"/>
    <col min="7440" max="7441" width="20.875" style="142" bestFit="1" customWidth="1"/>
    <col min="7442" max="7443" width="19.75" style="142" bestFit="1" customWidth="1"/>
    <col min="7444" max="7680" width="9" style="142"/>
    <col min="7681" max="7681" width="27.625" style="142" bestFit="1" customWidth="1"/>
    <col min="7682" max="7685" width="22" style="142" bestFit="1" customWidth="1"/>
    <col min="7686" max="7687" width="16.375" style="142" bestFit="1" customWidth="1"/>
    <col min="7688" max="7688" width="7.5" style="142" bestFit="1" customWidth="1"/>
    <col min="7689" max="7689" width="17.5" style="142" bestFit="1" customWidth="1"/>
    <col min="7690" max="7691" width="20.875" style="142" bestFit="1" customWidth="1"/>
    <col min="7692" max="7695" width="19.75" style="142" bestFit="1" customWidth="1"/>
    <col min="7696" max="7697" width="20.875" style="142" bestFit="1" customWidth="1"/>
    <col min="7698" max="7699" width="19.75" style="142" bestFit="1" customWidth="1"/>
    <col min="7700" max="7936" width="9" style="142"/>
    <col min="7937" max="7937" width="27.625" style="142" bestFit="1" customWidth="1"/>
    <col min="7938" max="7941" width="22" style="142" bestFit="1" customWidth="1"/>
    <col min="7942" max="7943" width="16.375" style="142" bestFit="1" customWidth="1"/>
    <col min="7944" max="7944" width="7.5" style="142" bestFit="1" customWidth="1"/>
    <col min="7945" max="7945" width="17.5" style="142" bestFit="1" customWidth="1"/>
    <col min="7946" max="7947" width="20.875" style="142" bestFit="1" customWidth="1"/>
    <col min="7948" max="7951" width="19.75" style="142" bestFit="1" customWidth="1"/>
    <col min="7952" max="7953" width="20.875" style="142" bestFit="1" customWidth="1"/>
    <col min="7954" max="7955" width="19.75" style="142" bestFit="1" customWidth="1"/>
    <col min="7956" max="8192" width="9" style="142"/>
    <col min="8193" max="8193" width="27.625" style="142" bestFit="1" customWidth="1"/>
    <col min="8194" max="8197" width="22" style="142" bestFit="1" customWidth="1"/>
    <col min="8198" max="8199" width="16.375" style="142" bestFit="1" customWidth="1"/>
    <col min="8200" max="8200" width="7.5" style="142" bestFit="1" customWidth="1"/>
    <col min="8201" max="8201" width="17.5" style="142" bestFit="1" customWidth="1"/>
    <col min="8202" max="8203" width="20.875" style="142" bestFit="1" customWidth="1"/>
    <col min="8204" max="8207" width="19.75" style="142" bestFit="1" customWidth="1"/>
    <col min="8208" max="8209" width="20.875" style="142" bestFit="1" customWidth="1"/>
    <col min="8210" max="8211" width="19.75" style="142" bestFit="1" customWidth="1"/>
    <col min="8212" max="8448" width="9" style="142"/>
    <col min="8449" max="8449" width="27.625" style="142" bestFit="1" customWidth="1"/>
    <col min="8450" max="8453" width="22" style="142" bestFit="1" customWidth="1"/>
    <col min="8454" max="8455" width="16.375" style="142" bestFit="1" customWidth="1"/>
    <col min="8456" max="8456" width="7.5" style="142" bestFit="1" customWidth="1"/>
    <col min="8457" max="8457" width="17.5" style="142" bestFit="1" customWidth="1"/>
    <col min="8458" max="8459" width="20.875" style="142" bestFit="1" customWidth="1"/>
    <col min="8460" max="8463" width="19.75" style="142" bestFit="1" customWidth="1"/>
    <col min="8464" max="8465" width="20.875" style="142" bestFit="1" customWidth="1"/>
    <col min="8466" max="8467" width="19.75" style="142" bestFit="1" customWidth="1"/>
    <col min="8468" max="8704" width="9" style="142"/>
    <col min="8705" max="8705" width="27.625" style="142" bestFit="1" customWidth="1"/>
    <col min="8706" max="8709" width="22" style="142" bestFit="1" customWidth="1"/>
    <col min="8710" max="8711" width="16.375" style="142" bestFit="1" customWidth="1"/>
    <col min="8712" max="8712" width="7.5" style="142" bestFit="1" customWidth="1"/>
    <col min="8713" max="8713" width="17.5" style="142" bestFit="1" customWidth="1"/>
    <col min="8714" max="8715" width="20.875" style="142" bestFit="1" customWidth="1"/>
    <col min="8716" max="8719" width="19.75" style="142" bestFit="1" customWidth="1"/>
    <col min="8720" max="8721" width="20.875" style="142" bestFit="1" customWidth="1"/>
    <col min="8722" max="8723" width="19.75" style="142" bestFit="1" customWidth="1"/>
    <col min="8724" max="8960" width="9" style="142"/>
    <col min="8961" max="8961" width="27.625" style="142" bestFit="1" customWidth="1"/>
    <col min="8962" max="8965" width="22" style="142" bestFit="1" customWidth="1"/>
    <col min="8966" max="8967" width="16.375" style="142" bestFit="1" customWidth="1"/>
    <col min="8968" max="8968" width="7.5" style="142" bestFit="1" customWidth="1"/>
    <col min="8969" max="8969" width="17.5" style="142" bestFit="1" customWidth="1"/>
    <col min="8970" max="8971" width="20.875" style="142" bestFit="1" customWidth="1"/>
    <col min="8972" max="8975" width="19.75" style="142" bestFit="1" customWidth="1"/>
    <col min="8976" max="8977" width="20.875" style="142" bestFit="1" customWidth="1"/>
    <col min="8978" max="8979" width="19.75" style="142" bestFit="1" customWidth="1"/>
    <col min="8980" max="9216" width="9" style="142"/>
    <col min="9217" max="9217" width="27.625" style="142" bestFit="1" customWidth="1"/>
    <col min="9218" max="9221" width="22" style="142" bestFit="1" customWidth="1"/>
    <col min="9222" max="9223" width="16.375" style="142" bestFit="1" customWidth="1"/>
    <col min="9224" max="9224" width="7.5" style="142" bestFit="1" customWidth="1"/>
    <col min="9225" max="9225" width="17.5" style="142" bestFit="1" customWidth="1"/>
    <col min="9226" max="9227" width="20.875" style="142" bestFit="1" customWidth="1"/>
    <col min="9228" max="9231" width="19.75" style="142" bestFit="1" customWidth="1"/>
    <col min="9232" max="9233" width="20.875" style="142" bestFit="1" customWidth="1"/>
    <col min="9234" max="9235" width="19.75" style="142" bestFit="1" customWidth="1"/>
    <col min="9236" max="9472" width="9" style="142"/>
    <col min="9473" max="9473" width="27.625" style="142" bestFit="1" customWidth="1"/>
    <col min="9474" max="9477" width="22" style="142" bestFit="1" customWidth="1"/>
    <col min="9478" max="9479" width="16.375" style="142" bestFit="1" customWidth="1"/>
    <col min="9480" max="9480" width="7.5" style="142" bestFit="1" customWidth="1"/>
    <col min="9481" max="9481" width="17.5" style="142" bestFit="1" customWidth="1"/>
    <col min="9482" max="9483" width="20.875" style="142" bestFit="1" customWidth="1"/>
    <col min="9484" max="9487" width="19.75" style="142" bestFit="1" customWidth="1"/>
    <col min="9488" max="9489" width="20.875" style="142" bestFit="1" customWidth="1"/>
    <col min="9490" max="9491" width="19.75" style="142" bestFit="1" customWidth="1"/>
    <col min="9492" max="9728" width="9" style="142"/>
    <col min="9729" max="9729" width="27.625" style="142" bestFit="1" customWidth="1"/>
    <col min="9730" max="9733" width="22" style="142" bestFit="1" customWidth="1"/>
    <col min="9734" max="9735" width="16.375" style="142" bestFit="1" customWidth="1"/>
    <col min="9736" max="9736" width="7.5" style="142" bestFit="1" customWidth="1"/>
    <col min="9737" max="9737" width="17.5" style="142" bestFit="1" customWidth="1"/>
    <col min="9738" max="9739" width="20.875" style="142" bestFit="1" customWidth="1"/>
    <col min="9740" max="9743" width="19.75" style="142" bestFit="1" customWidth="1"/>
    <col min="9744" max="9745" width="20.875" style="142" bestFit="1" customWidth="1"/>
    <col min="9746" max="9747" width="19.75" style="142" bestFit="1" customWidth="1"/>
    <col min="9748" max="9984" width="9" style="142"/>
    <col min="9985" max="9985" width="27.625" style="142" bestFit="1" customWidth="1"/>
    <col min="9986" max="9989" width="22" style="142" bestFit="1" customWidth="1"/>
    <col min="9990" max="9991" width="16.375" style="142" bestFit="1" customWidth="1"/>
    <col min="9992" max="9992" width="7.5" style="142" bestFit="1" customWidth="1"/>
    <col min="9993" max="9993" width="17.5" style="142" bestFit="1" customWidth="1"/>
    <col min="9994" max="9995" width="20.875" style="142" bestFit="1" customWidth="1"/>
    <col min="9996" max="9999" width="19.75" style="142" bestFit="1" customWidth="1"/>
    <col min="10000" max="10001" width="20.875" style="142" bestFit="1" customWidth="1"/>
    <col min="10002" max="10003" width="19.75" style="142" bestFit="1" customWidth="1"/>
    <col min="10004" max="10240" width="9" style="142"/>
    <col min="10241" max="10241" width="27.625" style="142" bestFit="1" customWidth="1"/>
    <col min="10242" max="10245" width="22" style="142" bestFit="1" customWidth="1"/>
    <col min="10246" max="10247" width="16.375" style="142" bestFit="1" customWidth="1"/>
    <col min="10248" max="10248" width="7.5" style="142" bestFit="1" customWidth="1"/>
    <col min="10249" max="10249" width="17.5" style="142" bestFit="1" customWidth="1"/>
    <col min="10250" max="10251" width="20.875" style="142" bestFit="1" customWidth="1"/>
    <col min="10252" max="10255" width="19.75" style="142" bestFit="1" customWidth="1"/>
    <col min="10256" max="10257" width="20.875" style="142" bestFit="1" customWidth="1"/>
    <col min="10258" max="10259" width="19.75" style="142" bestFit="1" customWidth="1"/>
    <col min="10260" max="10496" width="9" style="142"/>
    <col min="10497" max="10497" width="27.625" style="142" bestFit="1" customWidth="1"/>
    <col min="10498" max="10501" width="22" style="142" bestFit="1" customWidth="1"/>
    <col min="10502" max="10503" width="16.375" style="142" bestFit="1" customWidth="1"/>
    <col min="10504" max="10504" width="7.5" style="142" bestFit="1" customWidth="1"/>
    <col min="10505" max="10505" width="17.5" style="142" bestFit="1" customWidth="1"/>
    <col min="10506" max="10507" width="20.875" style="142" bestFit="1" customWidth="1"/>
    <col min="10508" max="10511" width="19.75" style="142" bestFit="1" customWidth="1"/>
    <col min="10512" max="10513" width="20.875" style="142" bestFit="1" customWidth="1"/>
    <col min="10514" max="10515" width="19.75" style="142" bestFit="1" customWidth="1"/>
    <col min="10516" max="10752" width="9" style="142"/>
    <col min="10753" max="10753" width="27.625" style="142" bestFit="1" customWidth="1"/>
    <col min="10754" max="10757" width="22" style="142" bestFit="1" customWidth="1"/>
    <col min="10758" max="10759" width="16.375" style="142" bestFit="1" customWidth="1"/>
    <col min="10760" max="10760" width="7.5" style="142" bestFit="1" customWidth="1"/>
    <col min="10761" max="10761" width="17.5" style="142" bestFit="1" customWidth="1"/>
    <col min="10762" max="10763" width="20.875" style="142" bestFit="1" customWidth="1"/>
    <col min="10764" max="10767" width="19.75" style="142" bestFit="1" customWidth="1"/>
    <col min="10768" max="10769" width="20.875" style="142" bestFit="1" customWidth="1"/>
    <col min="10770" max="10771" width="19.75" style="142" bestFit="1" customWidth="1"/>
    <col min="10772" max="11008" width="9" style="142"/>
    <col min="11009" max="11009" width="27.625" style="142" bestFit="1" customWidth="1"/>
    <col min="11010" max="11013" width="22" style="142" bestFit="1" customWidth="1"/>
    <col min="11014" max="11015" width="16.375" style="142" bestFit="1" customWidth="1"/>
    <col min="11016" max="11016" width="7.5" style="142" bestFit="1" customWidth="1"/>
    <col min="11017" max="11017" width="17.5" style="142" bestFit="1" customWidth="1"/>
    <col min="11018" max="11019" width="20.875" style="142" bestFit="1" customWidth="1"/>
    <col min="11020" max="11023" width="19.75" style="142" bestFit="1" customWidth="1"/>
    <col min="11024" max="11025" width="20.875" style="142" bestFit="1" customWidth="1"/>
    <col min="11026" max="11027" width="19.75" style="142" bestFit="1" customWidth="1"/>
    <col min="11028" max="11264" width="9" style="142"/>
    <col min="11265" max="11265" width="27.625" style="142" bestFit="1" customWidth="1"/>
    <col min="11266" max="11269" width="22" style="142" bestFit="1" customWidth="1"/>
    <col min="11270" max="11271" width="16.375" style="142" bestFit="1" customWidth="1"/>
    <col min="11272" max="11272" width="7.5" style="142" bestFit="1" customWidth="1"/>
    <col min="11273" max="11273" width="17.5" style="142" bestFit="1" customWidth="1"/>
    <col min="11274" max="11275" width="20.875" style="142" bestFit="1" customWidth="1"/>
    <col min="11276" max="11279" width="19.75" style="142" bestFit="1" customWidth="1"/>
    <col min="11280" max="11281" width="20.875" style="142" bestFit="1" customWidth="1"/>
    <col min="11282" max="11283" width="19.75" style="142" bestFit="1" customWidth="1"/>
    <col min="11284" max="11520" width="9" style="142"/>
    <col min="11521" max="11521" width="27.625" style="142" bestFit="1" customWidth="1"/>
    <col min="11522" max="11525" width="22" style="142" bestFit="1" customWidth="1"/>
    <col min="11526" max="11527" width="16.375" style="142" bestFit="1" customWidth="1"/>
    <col min="11528" max="11528" width="7.5" style="142" bestFit="1" customWidth="1"/>
    <col min="11529" max="11529" width="17.5" style="142" bestFit="1" customWidth="1"/>
    <col min="11530" max="11531" width="20.875" style="142" bestFit="1" customWidth="1"/>
    <col min="11532" max="11535" width="19.75" style="142" bestFit="1" customWidth="1"/>
    <col min="11536" max="11537" width="20.875" style="142" bestFit="1" customWidth="1"/>
    <col min="11538" max="11539" width="19.75" style="142" bestFit="1" customWidth="1"/>
    <col min="11540" max="11776" width="9" style="142"/>
    <col min="11777" max="11777" width="27.625" style="142" bestFit="1" customWidth="1"/>
    <col min="11778" max="11781" width="22" style="142" bestFit="1" customWidth="1"/>
    <col min="11782" max="11783" width="16.375" style="142" bestFit="1" customWidth="1"/>
    <col min="11784" max="11784" width="7.5" style="142" bestFit="1" customWidth="1"/>
    <col min="11785" max="11785" width="17.5" style="142" bestFit="1" customWidth="1"/>
    <col min="11786" max="11787" width="20.875" style="142" bestFit="1" customWidth="1"/>
    <col min="11788" max="11791" width="19.75" style="142" bestFit="1" customWidth="1"/>
    <col min="11792" max="11793" width="20.875" style="142" bestFit="1" customWidth="1"/>
    <col min="11794" max="11795" width="19.75" style="142" bestFit="1" customWidth="1"/>
    <col min="11796" max="12032" width="9" style="142"/>
    <col min="12033" max="12033" width="27.625" style="142" bestFit="1" customWidth="1"/>
    <col min="12034" max="12037" width="22" style="142" bestFit="1" customWidth="1"/>
    <col min="12038" max="12039" width="16.375" style="142" bestFit="1" customWidth="1"/>
    <col min="12040" max="12040" width="7.5" style="142" bestFit="1" customWidth="1"/>
    <col min="12041" max="12041" width="17.5" style="142" bestFit="1" customWidth="1"/>
    <col min="12042" max="12043" width="20.875" style="142" bestFit="1" customWidth="1"/>
    <col min="12044" max="12047" width="19.75" style="142" bestFit="1" customWidth="1"/>
    <col min="12048" max="12049" width="20.875" style="142" bestFit="1" customWidth="1"/>
    <col min="12050" max="12051" width="19.75" style="142" bestFit="1" customWidth="1"/>
    <col min="12052" max="12288" width="9" style="142"/>
    <col min="12289" max="12289" width="27.625" style="142" bestFit="1" customWidth="1"/>
    <col min="12290" max="12293" width="22" style="142" bestFit="1" customWidth="1"/>
    <col min="12294" max="12295" width="16.375" style="142" bestFit="1" customWidth="1"/>
    <col min="12296" max="12296" width="7.5" style="142" bestFit="1" customWidth="1"/>
    <col min="12297" max="12297" width="17.5" style="142" bestFit="1" customWidth="1"/>
    <col min="12298" max="12299" width="20.875" style="142" bestFit="1" customWidth="1"/>
    <col min="12300" max="12303" width="19.75" style="142" bestFit="1" customWidth="1"/>
    <col min="12304" max="12305" width="20.875" style="142" bestFit="1" customWidth="1"/>
    <col min="12306" max="12307" width="19.75" style="142" bestFit="1" customWidth="1"/>
    <col min="12308" max="12544" width="9" style="142"/>
    <col min="12545" max="12545" width="27.625" style="142" bestFit="1" customWidth="1"/>
    <col min="12546" max="12549" width="22" style="142" bestFit="1" customWidth="1"/>
    <col min="12550" max="12551" width="16.375" style="142" bestFit="1" customWidth="1"/>
    <col min="12552" max="12552" width="7.5" style="142" bestFit="1" customWidth="1"/>
    <col min="12553" max="12553" width="17.5" style="142" bestFit="1" customWidth="1"/>
    <col min="12554" max="12555" width="20.875" style="142" bestFit="1" customWidth="1"/>
    <col min="12556" max="12559" width="19.75" style="142" bestFit="1" customWidth="1"/>
    <col min="12560" max="12561" width="20.875" style="142" bestFit="1" customWidth="1"/>
    <col min="12562" max="12563" width="19.75" style="142" bestFit="1" customWidth="1"/>
    <col min="12564" max="12800" width="9" style="142"/>
    <col min="12801" max="12801" width="27.625" style="142" bestFit="1" customWidth="1"/>
    <col min="12802" max="12805" width="22" style="142" bestFit="1" customWidth="1"/>
    <col min="12806" max="12807" width="16.375" style="142" bestFit="1" customWidth="1"/>
    <col min="12808" max="12808" width="7.5" style="142" bestFit="1" customWidth="1"/>
    <col min="12809" max="12809" width="17.5" style="142" bestFit="1" customWidth="1"/>
    <col min="12810" max="12811" width="20.875" style="142" bestFit="1" customWidth="1"/>
    <col min="12812" max="12815" width="19.75" style="142" bestFit="1" customWidth="1"/>
    <col min="12816" max="12817" width="20.875" style="142" bestFit="1" customWidth="1"/>
    <col min="12818" max="12819" width="19.75" style="142" bestFit="1" customWidth="1"/>
    <col min="12820" max="13056" width="9" style="142"/>
    <col min="13057" max="13057" width="27.625" style="142" bestFit="1" customWidth="1"/>
    <col min="13058" max="13061" width="22" style="142" bestFit="1" customWidth="1"/>
    <col min="13062" max="13063" width="16.375" style="142" bestFit="1" customWidth="1"/>
    <col min="13064" max="13064" width="7.5" style="142" bestFit="1" customWidth="1"/>
    <col min="13065" max="13065" width="17.5" style="142" bestFit="1" customWidth="1"/>
    <col min="13066" max="13067" width="20.875" style="142" bestFit="1" customWidth="1"/>
    <col min="13068" max="13071" width="19.75" style="142" bestFit="1" customWidth="1"/>
    <col min="13072" max="13073" width="20.875" style="142" bestFit="1" customWidth="1"/>
    <col min="13074" max="13075" width="19.75" style="142" bestFit="1" customWidth="1"/>
    <col min="13076" max="13312" width="9" style="142"/>
    <col min="13313" max="13313" width="27.625" style="142" bestFit="1" customWidth="1"/>
    <col min="13314" max="13317" width="22" style="142" bestFit="1" customWidth="1"/>
    <col min="13318" max="13319" width="16.375" style="142" bestFit="1" customWidth="1"/>
    <col min="13320" max="13320" width="7.5" style="142" bestFit="1" customWidth="1"/>
    <col min="13321" max="13321" width="17.5" style="142" bestFit="1" customWidth="1"/>
    <col min="13322" max="13323" width="20.875" style="142" bestFit="1" customWidth="1"/>
    <col min="13324" max="13327" width="19.75" style="142" bestFit="1" customWidth="1"/>
    <col min="13328" max="13329" width="20.875" style="142" bestFit="1" customWidth="1"/>
    <col min="13330" max="13331" width="19.75" style="142" bestFit="1" customWidth="1"/>
    <col min="13332" max="13568" width="9" style="142"/>
    <col min="13569" max="13569" width="27.625" style="142" bestFit="1" customWidth="1"/>
    <col min="13570" max="13573" width="22" style="142" bestFit="1" customWidth="1"/>
    <col min="13574" max="13575" width="16.375" style="142" bestFit="1" customWidth="1"/>
    <col min="13576" max="13576" width="7.5" style="142" bestFit="1" customWidth="1"/>
    <col min="13577" max="13577" width="17.5" style="142" bestFit="1" customWidth="1"/>
    <col min="13578" max="13579" width="20.875" style="142" bestFit="1" customWidth="1"/>
    <col min="13580" max="13583" width="19.75" style="142" bestFit="1" customWidth="1"/>
    <col min="13584" max="13585" width="20.875" style="142" bestFit="1" customWidth="1"/>
    <col min="13586" max="13587" width="19.75" style="142" bestFit="1" customWidth="1"/>
    <col min="13588" max="13824" width="9" style="142"/>
    <col min="13825" max="13825" width="27.625" style="142" bestFit="1" customWidth="1"/>
    <col min="13826" max="13829" width="22" style="142" bestFit="1" customWidth="1"/>
    <col min="13830" max="13831" width="16.375" style="142" bestFit="1" customWidth="1"/>
    <col min="13832" max="13832" width="7.5" style="142" bestFit="1" customWidth="1"/>
    <col min="13833" max="13833" width="17.5" style="142" bestFit="1" customWidth="1"/>
    <col min="13834" max="13835" width="20.875" style="142" bestFit="1" customWidth="1"/>
    <col min="13836" max="13839" width="19.75" style="142" bestFit="1" customWidth="1"/>
    <col min="13840" max="13841" width="20.875" style="142" bestFit="1" customWidth="1"/>
    <col min="13842" max="13843" width="19.75" style="142" bestFit="1" customWidth="1"/>
    <col min="13844" max="14080" width="9" style="142"/>
    <col min="14081" max="14081" width="27.625" style="142" bestFit="1" customWidth="1"/>
    <col min="14082" max="14085" width="22" style="142" bestFit="1" customWidth="1"/>
    <col min="14086" max="14087" width="16.375" style="142" bestFit="1" customWidth="1"/>
    <col min="14088" max="14088" width="7.5" style="142" bestFit="1" customWidth="1"/>
    <col min="14089" max="14089" width="17.5" style="142" bestFit="1" customWidth="1"/>
    <col min="14090" max="14091" width="20.875" style="142" bestFit="1" customWidth="1"/>
    <col min="14092" max="14095" width="19.75" style="142" bestFit="1" customWidth="1"/>
    <col min="14096" max="14097" width="20.875" style="142" bestFit="1" customWidth="1"/>
    <col min="14098" max="14099" width="19.75" style="142" bestFit="1" customWidth="1"/>
    <col min="14100" max="14336" width="9" style="142"/>
    <col min="14337" max="14337" width="27.625" style="142" bestFit="1" customWidth="1"/>
    <col min="14338" max="14341" width="22" style="142" bestFit="1" customWidth="1"/>
    <col min="14342" max="14343" width="16.375" style="142" bestFit="1" customWidth="1"/>
    <col min="14344" max="14344" width="7.5" style="142" bestFit="1" customWidth="1"/>
    <col min="14345" max="14345" width="17.5" style="142" bestFit="1" customWidth="1"/>
    <col min="14346" max="14347" width="20.875" style="142" bestFit="1" customWidth="1"/>
    <col min="14348" max="14351" width="19.75" style="142" bestFit="1" customWidth="1"/>
    <col min="14352" max="14353" width="20.875" style="142" bestFit="1" customWidth="1"/>
    <col min="14354" max="14355" width="19.75" style="142" bestFit="1" customWidth="1"/>
    <col min="14356" max="14592" width="9" style="142"/>
    <col min="14593" max="14593" width="27.625" style="142" bestFit="1" customWidth="1"/>
    <col min="14594" max="14597" width="22" style="142" bestFit="1" customWidth="1"/>
    <col min="14598" max="14599" width="16.375" style="142" bestFit="1" customWidth="1"/>
    <col min="14600" max="14600" width="7.5" style="142" bestFit="1" customWidth="1"/>
    <col min="14601" max="14601" width="17.5" style="142" bestFit="1" customWidth="1"/>
    <col min="14602" max="14603" width="20.875" style="142" bestFit="1" customWidth="1"/>
    <col min="14604" max="14607" width="19.75" style="142" bestFit="1" customWidth="1"/>
    <col min="14608" max="14609" width="20.875" style="142" bestFit="1" customWidth="1"/>
    <col min="14610" max="14611" width="19.75" style="142" bestFit="1" customWidth="1"/>
    <col min="14612" max="14848" width="9" style="142"/>
    <col min="14849" max="14849" width="27.625" style="142" bestFit="1" customWidth="1"/>
    <col min="14850" max="14853" width="22" style="142" bestFit="1" customWidth="1"/>
    <col min="14854" max="14855" width="16.375" style="142" bestFit="1" customWidth="1"/>
    <col min="14856" max="14856" width="7.5" style="142" bestFit="1" customWidth="1"/>
    <col min="14857" max="14857" width="17.5" style="142" bestFit="1" customWidth="1"/>
    <col min="14858" max="14859" width="20.875" style="142" bestFit="1" customWidth="1"/>
    <col min="14860" max="14863" width="19.75" style="142" bestFit="1" customWidth="1"/>
    <col min="14864" max="14865" width="20.875" style="142" bestFit="1" customWidth="1"/>
    <col min="14866" max="14867" width="19.75" style="142" bestFit="1" customWidth="1"/>
    <col min="14868" max="15104" width="9" style="142"/>
    <col min="15105" max="15105" width="27.625" style="142" bestFit="1" customWidth="1"/>
    <col min="15106" max="15109" width="22" style="142" bestFit="1" customWidth="1"/>
    <col min="15110" max="15111" width="16.375" style="142" bestFit="1" customWidth="1"/>
    <col min="15112" max="15112" width="7.5" style="142" bestFit="1" customWidth="1"/>
    <col min="15113" max="15113" width="17.5" style="142" bestFit="1" customWidth="1"/>
    <col min="15114" max="15115" width="20.875" style="142" bestFit="1" customWidth="1"/>
    <col min="15116" max="15119" width="19.75" style="142" bestFit="1" customWidth="1"/>
    <col min="15120" max="15121" width="20.875" style="142" bestFit="1" customWidth="1"/>
    <col min="15122" max="15123" width="19.75" style="142" bestFit="1" customWidth="1"/>
    <col min="15124" max="15360" width="9" style="142"/>
    <col min="15361" max="15361" width="27.625" style="142" bestFit="1" customWidth="1"/>
    <col min="15362" max="15365" width="22" style="142" bestFit="1" customWidth="1"/>
    <col min="15366" max="15367" width="16.375" style="142" bestFit="1" customWidth="1"/>
    <col min="15368" max="15368" width="7.5" style="142" bestFit="1" customWidth="1"/>
    <col min="15369" max="15369" width="17.5" style="142" bestFit="1" customWidth="1"/>
    <col min="15370" max="15371" width="20.875" style="142" bestFit="1" customWidth="1"/>
    <col min="15372" max="15375" width="19.75" style="142" bestFit="1" customWidth="1"/>
    <col min="15376" max="15377" width="20.875" style="142" bestFit="1" customWidth="1"/>
    <col min="15378" max="15379" width="19.75" style="142" bestFit="1" customWidth="1"/>
    <col min="15380" max="15616" width="9" style="142"/>
    <col min="15617" max="15617" width="27.625" style="142" bestFit="1" customWidth="1"/>
    <col min="15618" max="15621" width="22" style="142" bestFit="1" customWidth="1"/>
    <col min="15622" max="15623" width="16.375" style="142" bestFit="1" customWidth="1"/>
    <col min="15624" max="15624" width="7.5" style="142" bestFit="1" customWidth="1"/>
    <col min="15625" max="15625" width="17.5" style="142" bestFit="1" customWidth="1"/>
    <col min="15626" max="15627" width="20.875" style="142" bestFit="1" customWidth="1"/>
    <col min="15628" max="15631" width="19.75" style="142" bestFit="1" customWidth="1"/>
    <col min="15632" max="15633" width="20.875" style="142" bestFit="1" customWidth="1"/>
    <col min="15634" max="15635" width="19.75" style="142" bestFit="1" customWidth="1"/>
    <col min="15636" max="15872" width="9" style="142"/>
    <col min="15873" max="15873" width="27.625" style="142" bestFit="1" customWidth="1"/>
    <col min="15874" max="15877" width="22" style="142" bestFit="1" customWidth="1"/>
    <col min="15878" max="15879" width="16.375" style="142" bestFit="1" customWidth="1"/>
    <col min="15880" max="15880" width="7.5" style="142" bestFit="1" customWidth="1"/>
    <col min="15881" max="15881" width="17.5" style="142" bestFit="1" customWidth="1"/>
    <col min="15882" max="15883" width="20.875" style="142" bestFit="1" customWidth="1"/>
    <col min="15884" max="15887" width="19.75" style="142" bestFit="1" customWidth="1"/>
    <col min="15888" max="15889" width="20.875" style="142" bestFit="1" customWidth="1"/>
    <col min="15890" max="15891" width="19.75" style="142" bestFit="1" customWidth="1"/>
    <col min="15892" max="16128" width="9" style="142"/>
    <col min="16129" max="16129" width="27.625" style="142" bestFit="1" customWidth="1"/>
    <col min="16130" max="16133" width="22" style="142" bestFit="1" customWidth="1"/>
    <col min="16134" max="16135" width="16.375" style="142" bestFit="1" customWidth="1"/>
    <col min="16136" max="16136" width="7.5" style="142" bestFit="1" customWidth="1"/>
    <col min="16137" max="16137" width="17.5" style="142" bestFit="1" customWidth="1"/>
    <col min="16138" max="16139" width="20.875" style="142" bestFit="1" customWidth="1"/>
    <col min="16140" max="16143" width="19.75" style="142" bestFit="1" customWidth="1"/>
    <col min="16144" max="16145" width="20.875" style="142" bestFit="1" customWidth="1"/>
    <col min="16146" max="16147" width="19.75" style="142" bestFit="1" customWidth="1"/>
    <col min="16148" max="16384" width="9" style="142"/>
  </cols>
  <sheetData>
    <row r="1" spans="1:19" ht="37.5" customHeight="1">
      <c r="A1" s="629" t="s">
        <v>2801</v>
      </c>
      <c r="B1" s="629"/>
      <c r="C1" s="629"/>
      <c r="D1" s="630"/>
      <c r="E1" s="629"/>
      <c r="F1" s="631"/>
      <c r="G1" s="631"/>
      <c r="H1" s="629"/>
      <c r="I1" s="629"/>
      <c r="J1" s="629"/>
      <c r="K1" s="629"/>
      <c r="L1" s="629"/>
      <c r="M1" s="629"/>
      <c r="N1" s="629"/>
      <c r="O1" s="629"/>
      <c r="P1" s="629"/>
      <c r="Q1" s="629"/>
      <c r="R1" s="629"/>
      <c r="S1" s="629"/>
    </row>
    <row r="2" spans="1:19" ht="14.25" hidden="1" customHeight="1">
      <c r="A2" s="145"/>
      <c r="B2" s="145"/>
      <c r="C2" s="145"/>
      <c r="D2" s="284"/>
      <c r="E2" s="145"/>
      <c r="F2" s="148"/>
      <c r="G2" s="148"/>
      <c r="H2" s="145"/>
      <c r="I2" s="145"/>
      <c r="J2" s="145"/>
      <c r="K2" s="145"/>
      <c r="L2" s="145"/>
      <c r="M2" s="145"/>
      <c r="N2" s="145"/>
      <c r="O2" s="145"/>
      <c r="P2" s="145"/>
      <c r="Q2" s="145"/>
      <c r="R2" s="145"/>
      <c r="S2" s="145"/>
    </row>
    <row r="3" spans="1:19" ht="15" customHeight="1">
      <c r="A3" s="284"/>
      <c r="B3" s="284"/>
      <c r="C3" s="284"/>
      <c r="D3" s="284"/>
      <c r="E3" s="284"/>
      <c r="F3" s="148"/>
      <c r="G3" s="148"/>
      <c r="H3" s="284"/>
      <c r="I3" s="284"/>
      <c r="J3" s="285"/>
      <c r="K3" s="284"/>
      <c r="L3" s="284"/>
      <c r="M3" s="284"/>
      <c r="N3" s="284"/>
      <c r="O3" s="285"/>
      <c r="P3" s="285"/>
      <c r="Q3" s="285"/>
      <c r="R3" s="285"/>
      <c r="S3" s="285" t="s">
        <v>2802</v>
      </c>
    </row>
    <row r="4" spans="1:19" ht="15" customHeight="1">
      <c r="A4" s="286" t="s">
        <v>2803</v>
      </c>
      <c r="B4" s="287"/>
      <c r="C4" s="286"/>
      <c r="D4" s="286"/>
      <c r="E4" s="286"/>
      <c r="F4" s="288"/>
      <c r="G4" s="288"/>
      <c r="H4" s="286"/>
      <c r="I4" s="286"/>
      <c r="J4" s="289"/>
      <c r="K4" s="286"/>
      <c r="L4" s="286"/>
      <c r="M4" s="286"/>
      <c r="N4" s="286"/>
      <c r="O4" s="289"/>
      <c r="P4" s="289"/>
      <c r="Q4" s="289"/>
      <c r="R4" s="289"/>
      <c r="S4" s="289" t="s">
        <v>1458</v>
      </c>
    </row>
    <row r="5" spans="1:19" ht="22.5" customHeight="1">
      <c r="A5" s="628" t="s">
        <v>1487</v>
      </c>
      <c r="B5" s="628" t="s">
        <v>2804</v>
      </c>
      <c r="C5" s="628"/>
      <c r="D5" s="628" t="s">
        <v>2805</v>
      </c>
      <c r="E5" s="628"/>
      <c r="F5" s="628" t="s">
        <v>2806</v>
      </c>
      <c r="G5" s="632"/>
      <c r="H5" s="633" t="s">
        <v>2807</v>
      </c>
      <c r="I5" s="628"/>
      <c r="J5" s="628" t="s">
        <v>2808</v>
      </c>
      <c r="K5" s="628"/>
      <c r="L5" s="628" t="s">
        <v>2809</v>
      </c>
      <c r="M5" s="628"/>
      <c r="N5" s="628" t="s">
        <v>1428</v>
      </c>
      <c r="O5" s="628"/>
      <c r="P5" s="628" t="s">
        <v>1429</v>
      </c>
      <c r="Q5" s="628"/>
      <c r="R5" s="628" t="s">
        <v>1430</v>
      </c>
      <c r="S5" s="628"/>
    </row>
    <row r="6" spans="1:19" ht="22.5" customHeight="1">
      <c r="A6" s="628"/>
      <c r="B6" s="290" t="s">
        <v>1431</v>
      </c>
      <c r="C6" s="290" t="s">
        <v>1432</v>
      </c>
      <c r="D6" s="291" t="s">
        <v>1431</v>
      </c>
      <c r="E6" s="291" t="s">
        <v>1432</v>
      </c>
      <c r="F6" s="291" t="s">
        <v>1431</v>
      </c>
      <c r="G6" s="292" t="s">
        <v>1432</v>
      </c>
      <c r="H6" s="293" t="s">
        <v>1431</v>
      </c>
      <c r="I6" s="291" t="s">
        <v>1432</v>
      </c>
      <c r="J6" s="290" t="s">
        <v>1431</v>
      </c>
      <c r="K6" s="290" t="s">
        <v>1432</v>
      </c>
      <c r="L6" s="290" t="s">
        <v>1431</v>
      </c>
      <c r="M6" s="290" t="s">
        <v>1432</v>
      </c>
      <c r="N6" s="290" t="s">
        <v>1431</v>
      </c>
      <c r="O6" s="290" t="s">
        <v>1432</v>
      </c>
      <c r="P6" s="290" t="s">
        <v>1431</v>
      </c>
      <c r="Q6" s="290" t="s">
        <v>1432</v>
      </c>
      <c r="R6" s="290" t="s">
        <v>1431</v>
      </c>
      <c r="S6" s="290" t="s">
        <v>1432</v>
      </c>
    </row>
    <row r="7" spans="1:19" s="154" customFormat="1" ht="22.5" customHeight="1">
      <c r="A7" s="374" t="s">
        <v>1433</v>
      </c>
      <c r="B7" s="150">
        <v>363501238008.65997</v>
      </c>
      <c r="C7" s="150">
        <v>430787643850.09003</v>
      </c>
      <c r="D7" s="150">
        <v>280344317204.65002</v>
      </c>
      <c r="E7" s="150">
        <v>335856832572.46002</v>
      </c>
      <c r="F7" s="150">
        <v>51753707.440000005</v>
      </c>
      <c r="G7" s="319">
        <v>47296745.840000004</v>
      </c>
      <c r="H7" s="375">
        <v>0</v>
      </c>
      <c r="I7" s="150">
        <v>180166294.44999999</v>
      </c>
      <c r="J7" s="150">
        <v>54148649387.910004</v>
      </c>
      <c r="K7" s="150">
        <v>65517292101.129997</v>
      </c>
      <c r="L7" s="150">
        <v>1442846952.97</v>
      </c>
      <c r="M7" s="150">
        <v>1698279264.74</v>
      </c>
      <c r="N7" s="150">
        <v>5155275872.5300007</v>
      </c>
      <c r="O7" s="150">
        <v>5096143572.3800001</v>
      </c>
      <c r="P7" s="150">
        <v>17141887541.300001</v>
      </c>
      <c r="Q7" s="150">
        <v>16826163816.610001</v>
      </c>
      <c r="R7" s="150">
        <v>5216507341.8600006</v>
      </c>
      <c r="S7" s="150">
        <v>5565469482.4799995</v>
      </c>
    </row>
    <row r="8" spans="1:19" s="154" customFormat="1" ht="22.5" customHeight="1">
      <c r="A8" s="374" t="s">
        <v>2810</v>
      </c>
      <c r="B8" s="150">
        <v>0</v>
      </c>
      <c r="C8" s="150">
        <v>0</v>
      </c>
      <c r="D8" s="150">
        <v>0</v>
      </c>
      <c r="E8" s="150">
        <v>0</v>
      </c>
      <c r="F8" s="150">
        <v>0</v>
      </c>
      <c r="G8" s="319">
        <v>0</v>
      </c>
      <c r="H8" s="375">
        <v>0</v>
      </c>
      <c r="I8" s="150">
        <v>0</v>
      </c>
      <c r="J8" s="150">
        <v>0</v>
      </c>
      <c r="K8" s="150">
        <v>0</v>
      </c>
      <c r="L8" s="150">
        <v>0</v>
      </c>
      <c r="M8" s="150">
        <v>0</v>
      </c>
      <c r="N8" s="150">
        <v>0</v>
      </c>
      <c r="O8" s="150">
        <v>0</v>
      </c>
      <c r="P8" s="150">
        <v>0</v>
      </c>
      <c r="Q8" s="150">
        <v>0</v>
      </c>
      <c r="R8" s="150">
        <v>0</v>
      </c>
      <c r="S8" s="150">
        <v>0</v>
      </c>
    </row>
    <row r="9" spans="1:19" s="154" customFormat="1" ht="22.5" customHeight="1">
      <c r="A9" s="374" t="s">
        <v>2811</v>
      </c>
      <c r="B9" s="150">
        <v>3179425670.1000009</v>
      </c>
      <c r="C9" s="150">
        <v>2973496183.1700001</v>
      </c>
      <c r="D9" s="150">
        <v>1224969148.3</v>
      </c>
      <c r="E9" s="150">
        <v>844527608.64999998</v>
      </c>
      <c r="F9" s="150">
        <v>2372390.63</v>
      </c>
      <c r="G9" s="319">
        <v>2055401.5</v>
      </c>
      <c r="H9" s="375">
        <v>0</v>
      </c>
      <c r="I9" s="150">
        <v>0</v>
      </c>
      <c r="J9" s="150">
        <v>1452600696.54</v>
      </c>
      <c r="K9" s="150">
        <v>1459893392.8599999</v>
      </c>
      <c r="L9" s="150">
        <v>233334474.90000001</v>
      </c>
      <c r="M9" s="150">
        <v>176276497.80000001</v>
      </c>
      <c r="N9" s="150">
        <v>26889943.879999999</v>
      </c>
      <c r="O9" s="150">
        <v>159463160.28999999</v>
      </c>
      <c r="P9" s="150">
        <v>76496385.760000005</v>
      </c>
      <c r="Q9" s="150">
        <v>148886139.58000001</v>
      </c>
      <c r="R9" s="150">
        <v>162762630.09</v>
      </c>
      <c r="S9" s="150">
        <v>182393982.49000001</v>
      </c>
    </row>
    <row r="10" spans="1:19" s="154" customFormat="1" ht="22.5" customHeight="1">
      <c r="A10" s="374" t="s">
        <v>2812</v>
      </c>
      <c r="B10" s="150">
        <v>319480910326.97998</v>
      </c>
      <c r="C10" s="150">
        <v>386823780018.20007</v>
      </c>
      <c r="D10" s="150">
        <v>239119348056.35001</v>
      </c>
      <c r="E10" s="150">
        <v>295012304963.81</v>
      </c>
      <c r="F10" s="150">
        <v>49381316.810000002</v>
      </c>
      <c r="G10" s="319">
        <v>45241344.340000004</v>
      </c>
      <c r="H10" s="375">
        <v>0</v>
      </c>
      <c r="I10" s="150">
        <v>180166294.44999999</v>
      </c>
      <c r="J10" s="150">
        <v>51858634443.110001</v>
      </c>
      <c r="K10" s="150">
        <v>63068748446.059998</v>
      </c>
      <c r="L10" s="150">
        <v>1208909578.0699999</v>
      </c>
      <c r="M10" s="150">
        <v>1521399866.9400001</v>
      </c>
      <c r="N10" s="150">
        <v>5128055047.5500002</v>
      </c>
      <c r="O10" s="150">
        <v>4936349530.9899998</v>
      </c>
      <c r="P10" s="150">
        <v>17064990226.040001</v>
      </c>
      <c r="Q10" s="150">
        <v>16676876747.530001</v>
      </c>
      <c r="R10" s="150">
        <v>5051591659.0500002</v>
      </c>
      <c r="S10" s="150">
        <v>5382692824.0799999</v>
      </c>
    </row>
    <row r="11" spans="1:19" s="154" customFormat="1" ht="22.5" customHeight="1">
      <c r="A11" s="374" t="s">
        <v>2813</v>
      </c>
      <c r="B11" s="150">
        <v>40840902011.580002</v>
      </c>
      <c r="C11" s="150">
        <v>40990367648.720001</v>
      </c>
      <c r="D11" s="150">
        <v>40000000000</v>
      </c>
      <c r="E11" s="150">
        <v>40000000000</v>
      </c>
      <c r="F11" s="150">
        <v>0</v>
      </c>
      <c r="G11" s="319">
        <v>0</v>
      </c>
      <c r="H11" s="375">
        <v>0</v>
      </c>
      <c r="I11" s="150">
        <v>0</v>
      </c>
      <c r="J11" s="150">
        <v>837414248.25999999</v>
      </c>
      <c r="K11" s="150">
        <v>988650262.21000004</v>
      </c>
      <c r="L11" s="150">
        <v>602900</v>
      </c>
      <c r="M11" s="150">
        <v>602900</v>
      </c>
      <c r="N11" s="150">
        <v>330881.09999999998</v>
      </c>
      <c r="O11" s="150">
        <v>330881.09999999998</v>
      </c>
      <c r="P11" s="150">
        <v>400929.5</v>
      </c>
      <c r="Q11" s="150">
        <v>400929.5</v>
      </c>
      <c r="R11" s="150">
        <v>2153052.7200000002</v>
      </c>
      <c r="S11" s="150">
        <v>382675.91</v>
      </c>
    </row>
    <row r="12" spans="1:19" s="154" customFormat="1" ht="22.5" customHeight="1">
      <c r="A12" s="374" t="s">
        <v>2814</v>
      </c>
      <c r="B12" s="150">
        <v>40000000000</v>
      </c>
      <c r="C12" s="150">
        <v>40000000000</v>
      </c>
      <c r="D12" s="150">
        <v>40000000000</v>
      </c>
      <c r="E12" s="150">
        <v>40000000000</v>
      </c>
      <c r="F12" s="150">
        <v>0</v>
      </c>
      <c r="G12" s="319">
        <v>0</v>
      </c>
      <c r="H12" s="376">
        <v>0</v>
      </c>
      <c r="I12" s="368">
        <v>0</v>
      </c>
      <c r="J12" s="161" t="s">
        <v>1445</v>
      </c>
      <c r="K12" s="161" t="s">
        <v>1445</v>
      </c>
      <c r="L12" s="161" t="s">
        <v>1445</v>
      </c>
      <c r="M12" s="161" t="s">
        <v>1445</v>
      </c>
      <c r="N12" s="161" t="s">
        <v>1445</v>
      </c>
      <c r="O12" s="161" t="s">
        <v>1445</v>
      </c>
      <c r="P12" s="161" t="s">
        <v>1445</v>
      </c>
      <c r="Q12" s="161" t="s">
        <v>1445</v>
      </c>
      <c r="R12" s="161" t="s">
        <v>1445</v>
      </c>
      <c r="S12" s="161" t="s">
        <v>1445</v>
      </c>
    </row>
    <row r="13" spans="1:19" s="154" customFormat="1" ht="22.5" customHeight="1">
      <c r="A13" s="374" t="s">
        <v>2815</v>
      </c>
      <c r="B13" s="150">
        <v>0</v>
      </c>
      <c r="C13" s="150">
        <v>0</v>
      </c>
      <c r="D13" s="150">
        <v>0</v>
      </c>
      <c r="E13" s="150">
        <v>0</v>
      </c>
      <c r="F13" s="150">
        <v>0</v>
      </c>
      <c r="G13" s="319">
        <v>0</v>
      </c>
      <c r="H13" s="375">
        <v>0</v>
      </c>
      <c r="I13" s="150">
        <v>0</v>
      </c>
      <c r="J13" s="150">
        <v>0</v>
      </c>
      <c r="K13" s="150">
        <v>0</v>
      </c>
      <c r="L13" s="150">
        <v>0</v>
      </c>
      <c r="M13" s="150">
        <v>0</v>
      </c>
      <c r="N13" s="150">
        <v>0</v>
      </c>
      <c r="O13" s="150">
        <v>0</v>
      </c>
      <c r="P13" s="150">
        <v>0</v>
      </c>
      <c r="Q13" s="150">
        <v>0</v>
      </c>
      <c r="R13" s="150">
        <v>0</v>
      </c>
      <c r="S13" s="150">
        <v>0</v>
      </c>
    </row>
    <row r="14" spans="1:19" s="154" customFormat="1" ht="22.5" customHeight="1">
      <c r="A14" s="374" t="s">
        <v>1434</v>
      </c>
      <c r="B14" s="150">
        <v>1444352655.8899999</v>
      </c>
      <c r="C14" s="150">
        <v>1213429348.8500001</v>
      </c>
      <c r="D14" s="150">
        <v>1332894577.0999999</v>
      </c>
      <c r="E14" s="150">
        <v>907249593.12</v>
      </c>
      <c r="F14" s="150">
        <v>10728481.99</v>
      </c>
      <c r="G14" s="319">
        <v>9017583.7699999996</v>
      </c>
      <c r="H14" s="375">
        <v>0</v>
      </c>
      <c r="I14" s="150">
        <v>2366.46</v>
      </c>
      <c r="J14" s="150">
        <v>73265040.609999999</v>
      </c>
      <c r="K14" s="150">
        <v>264860045.30000001</v>
      </c>
      <c r="L14" s="150">
        <v>25245678.969999999</v>
      </c>
      <c r="M14" s="150">
        <v>30177303.329999998</v>
      </c>
      <c r="N14" s="150">
        <v>65824.5</v>
      </c>
      <c r="O14" s="150">
        <v>1562896.4</v>
      </c>
      <c r="P14" s="150">
        <v>0</v>
      </c>
      <c r="Q14" s="150">
        <v>0</v>
      </c>
      <c r="R14" s="150">
        <v>2153052.7200000002</v>
      </c>
      <c r="S14" s="150">
        <v>559560.47</v>
      </c>
    </row>
    <row r="15" spans="1:19" s="154" customFormat="1" ht="22.5" customHeight="1">
      <c r="A15" s="374" t="s">
        <v>2816</v>
      </c>
      <c r="B15" s="150">
        <v>0</v>
      </c>
      <c r="C15" s="150">
        <v>0</v>
      </c>
      <c r="D15" s="150">
        <v>0</v>
      </c>
      <c r="E15" s="150">
        <v>0</v>
      </c>
      <c r="F15" s="150">
        <v>0</v>
      </c>
      <c r="G15" s="319">
        <v>0</v>
      </c>
      <c r="H15" s="375">
        <v>0</v>
      </c>
      <c r="I15" s="150">
        <v>0</v>
      </c>
      <c r="J15" s="150">
        <v>0</v>
      </c>
      <c r="K15" s="150">
        <v>0</v>
      </c>
      <c r="L15" s="150">
        <v>0</v>
      </c>
      <c r="M15" s="150">
        <v>0</v>
      </c>
      <c r="N15" s="150">
        <v>0</v>
      </c>
      <c r="O15" s="150">
        <v>0</v>
      </c>
      <c r="P15" s="150">
        <v>0</v>
      </c>
      <c r="Q15" s="150">
        <v>0</v>
      </c>
      <c r="R15" s="150">
        <v>0</v>
      </c>
      <c r="S15" s="150">
        <v>0</v>
      </c>
    </row>
    <row r="16" spans="1:19" s="154" customFormat="1" ht="22.5" customHeight="1">
      <c r="A16" s="374" t="s">
        <v>2817</v>
      </c>
      <c r="B16" s="150">
        <v>1444352655.8899999</v>
      </c>
      <c r="C16" s="150">
        <v>1213429348.8500001</v>
      </c>
      <c r="D16" s="150">
        <v>1332894577.0999999</v>
      </c>
      <c r="E16" s="150">
        <v>907249593.12</v>
      </c>
      <c r="F16" s="150">
        <v>10728481.99</v>
      </c>
      <c r="G16" s="319">
        <v>9017583.7699999996</v>
      </c>
      <c r="H16" s="375">
        <v>0</v>
      </c>
      <c r="I16" s="150">
        <v>2366.46</v>
      </c>
      <c r="J16" s="150">
        <v>73265040.609999999</v>
      </c>
      <c r="K16" s="150">
        <v>264860045.30000001</v>
      </c>
      <c r="L16" s="150">
        <v>25245678.969999999</v>
      </c>
      <c r="M16" s="150">
        <v>30177303.329999998</v>
      </c>
      <c r="N16" s="150">
        <v>65824.5</v>
      </c>
      <c r="O16" s="150">
        <v>1562896.4</v>
      </c>
      <c r="P16" s="150">
        <v>0</v>
      </c>
      <c r="Q16" s="150">
        <v>0</v>
      </c>
      <c r="R16" s="150">
        <v>2153052.7200000002</v>
      </c>
      <c r="S16" s="150">
        <v>559560.47</v>
      </c>
    </row>
    <row r="17" spans="1:19" s="154" customFormat="1" ht="22.5" customHeight="1">
      <c r="A17" s="374" t="s">
        <v>1435</v>
      </c>
      <c r="B17" s="150">
        <v>362056885352.77008</v>
      </c>
      <c r="C17" s="150">
        <v>429574214501.23999</v>
      </c>
      <c r="D17" s="150">
        <v>279011422627.55005</v>
      </c>
      <c r="E17" s="150">
        <v>334949582979.34003</v>
      </c>
      <c r="F17" s="310">
        <v>41025225.450000003</v>
      </c>
      <c r="G17" s="313">
        <v>38279162.070000008</v>
      </c>
      <c r="H17" s="375">
        <v>0</v>
      </c>
      <c r="I17" s="150">
        <v>180163927.98999998</v>
      </c>
      <c r="J17" s="150">
        <v>54075384347.300003</v>
      </c>
      <c r="K17" s="150">
        <v>65252432055.829994</v>
      </c>
      <c r="L17" s="150">
        <v>1417601274</v>
      </c>
      <c r="M17" s="150">
        <v>1668101961.4100001</v>
      </c>
      <c r="N17" s="150">
        <v>5155210048.0300007</v>
      </c>
      <c r="O17" s="150">
        <v>5094580675.9800005</v>
      </c>
      <c r="P17" s="150">
        <v>17141887541.300001</v>
      </c>
      <c r="Q17" s="150">
        <v>16826163816.610001</v>
      </c>
      <c r="R17" s="150">
        <v>5214354289.1400003</v>
      </c>
      <c r="S17" s="150">
        <v>5564909922.0099993</v>
      </c>
    </row>
    <row r="18" spans="1:19" ht="15" customHeight="1">
      <c r="A18" s="284"/>
      <c r="B18" s="284"/>
      <c r="C18" s="284"/>
      <c r="D18" s="284"/>
      <c r="E18" s="284"/>
      <c r="F18" s="296"/>
      <c r="G18" s="296"/>
      <c r="H18" s="284"/>
      <c r="I18" s="284"/>
      <c r="J18" s="284"/>
      <c r="K18" s="284"/>
      <c r="L18" s="284"/>
      <c r="M18" s="284"/>
      <c r="N18" s="284"/>
      <c r="O18" s="297"/>
      <c r="P18" s="297"/>
      <c r="Q18" s="297"/>
      <c r="R18" s="297"/>
      <c r="S18" s="297"/>
    </row>
  </sheetData>
  <mergeCells count="11">
    <mergeCell ref="R5:S5"/>
    <mergeCell ref="A1:S1"/>
    <mergeCell ref="A5:A6"/>
    <mergeCell ref="B5:C5"/>
    <mergeCell ref="D5:E5"/>
    <mergeCell ref="F5:G5"/>
    <mergeCell ref="H5:I5"/>
    <mergeCell ref="J5:K5"/>
    <mergeCell ref="L5:M5"/>
    <mergeCell ref="N5:O5"/>
    <mergeCell ref="P5:Q5"/>
  </mergeCells>
  <phoneticPr fontId="23" type="noConversion"/>
  <pageMargins left="0.74803149606299213" right="0.74803149606299213" top="0.98425196850393704" bottom="0.98425196850393704" header="0.51181102362204722" footer="0.51181102362204722"/>
  <pageSetup paperSize="8" scale="47" orientation="landscape" errors="blank"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A1:J18"/>
  <sheetViews>
    <sheetView topLeftCell="C1" zoomScaleNormal="100" workbookViewId="0">
      <selection activeCell="D28" sqref="D28"/>
    </sheetView>
  </sheetViews>
  <sheetFormatPr defaultRowHeight="14.25" customHeight="1"/>
  <cols>
    <col min="1" max="1" width="30.625" style="142" customWidth="1"/>
    <col min="2" max="10" width="20" style="142" customWidth="1"/>
    <col min="11" max="256" width="9" style="142"/>
    <col min="257" max="257" width="30.625" style="142" customWidth="1"/>
    <col min="258" max="266" width="20" style="142" customWidth="1"/>
    <col min="267" max="512" width="9" style="142"/>
    <col min="513" max="513" width="30.625" style="142" customWidth="1"/>
    <col min="514" max="522" width="20" style="142" customWidth="1"/>
    <col min="523" max="768" width="9" style="142"/>
    <col min="769" max="769" width="30.625" style="142" customWidth="1"/>
    <col min="770" max="778" width="20" style="142" customWidth="1"/>
    <col min="779" max="1024" width="9" style="142"/>
    <col min="1025" max="1025" width="30.625" style="142" customWidth="1"/>
    <col min="1026" max="1034" width="20" style="142" customWidth="1"/>
    <col min="1035" max="1280" width="9" style="142"/>
    <col min="1281" max="1281" width="30.625" style="142" customWidth="1"/>
    <col min="1282" max="1290" width="20" style="142" customWidth="1"/>
    <col min="1291" max="1536" width="9" style="142"/>
    <col min="1537" max="1537" width="30.625" style="142" customWidth="1"/>
    <col min="1538" max="1546" width="20" style="142" customWidth="1"/>
    <col min="1547" max="1792" width="9" style="142"/>
    <col min="1793" max="1793" width="30.625" style="142" customWidth="1"/>
    <col min="1794" max="1802" width="20" style="142" customWidth="1"/>
    <col min="1803" max="2048" width="9" style="142"/>
    <col min="2049" max="2049" width="30.625" style="142" customWidth="1"/>
    <col min="2050" max="2058" width="20" style="142" customWidth="1"/>
    <col min="2059" max="2304" width="9" style="142"/>
    <col min="2305" max="2305" width="30.625" style="142" customWidth="1"/>
    <col min="2306" max="2314" width="20" style="142" customWidth="1"/>
    <col min="2315" max="2560" width="9" style="142"/>
    <col min="2561" max="2561" width="30.625" style="142" customWidth="1"/>
    <col min="2562" max="2570" width="20" style="142" customWidth="1"/>
    <col min="2571" max="2816" width="9" style="142"/>
    <col min="2817" max="2817" width="30.625" style="142" customWidth="1"/>
    <col min="2818" max="2826" width="20" style="142" customWidth="1"/>
    <col min="2827" max="3072" width="9" style="142"/>
    <col min="3073" max="3073" width="30.625" style="142" customWidth="1"/>
    <col min="3074" max="3082" width="20" style="142" customWidth="1"/>
    <col min="3083" max="3328" width="9" style="142"/>
    <col min="3329" max="3329" width="30.625" style="142" customWidth="1"/>
    <col min="3330" max="3338" width="20" style="142" customWidth="1"/>
    <col min="3339" max="3584" width="9" style="142"/>
    <col min="3585" max="3585" width="30.625" style="142" customWidth="1"/>
    <col min="3586" max="3594" width="20" style="142" customWidth="1"/>
    <col min="3595" max="3840" width="9" style="142"/>
    <col min="3841" max="3841" width="30.625" style="142" customWidth="1"/>
    <col min="3842" max="3850" width="20" style="142" customWidth="1"/>
    <col min="3851" max="4096" width="9" style="142"/>
    <col min="4097" max="4097" width="30.625" style="142" customWidth="1"/>
    <col min="4098" max="4106" width="20" style="142" customWidth="1"/>
    <col min="4107" max="4352" width="9" style="142"/>
    <col min="4353" max="4353" width="30.625" style="142" customWidth="1"/>
    <col min="4354" max="4362" width="20" style="142" customWidth="1"/>
    <col min="4363" max="4608" width="9" style="142"/>
    <col min="4609" max="4609" width="30.625" style="142" customWidth="1"/>
    <col min="4610" max="4618" width="20" style="142" customWidth="1"/>
    <col min="4619" max="4864" width="9" style="142"/>
    <col min="4865" max="4865" width="30.625" style="142" customWidth="1"/>
    <col min="4866" max="4874" width="20" style="142" customWidth="1"/>
    <col min="4875" max="5120" width="9" style="142"/>
    <col min="5121" max="5121" width="30.625" style="142" customWidth="1"/>
    <col min="5122" max="5130" width="20" style="142" customWidth="1"/>
    <col min="5131" max="5376" width="9" style="142"/>
    <col min="5377" max="5377" width="30.625" style="142" customWidth="1"/>
    <col min="5378" max="5386" width="20" style="142" customWidth="1"/>
    <col min="5387" max="5632" width="9" style="142"/>
    <col min="5633" max="5633" width="30.625" style="142" customWidth="1"/>
    <col min="5634" max="5642" width="20" style="142" customWidth="1"/>
    <col min="5643" max="5888" width="9" style="142"/>
    <col min="5889" max="5889" width="30.625" style="142" customWidth="1"/>
    <col min="5890" max="5898" width="20" style="142" customWidth="1"/>
    <col min="5899" max="6144" width="9" style="142"/>
    <col min="6145" max="6145" width="30.625" style="142" customWidth="1"/>
    <col min="6146" max="6154" width="20" style="142" customWidth="1"/>
    <col min="6155" max="6400" width="9" style="142"/>
    <col min="6401" max="6401" width="30.625" style="142" customWidth="1"/>
    <col min="6402" max="6410" width="20" style="142" customWidth="1"/>
    <col min="6411" max="6656" width="9" style="142"/>
    <col min="6657" max="6657" width="30.625" style="142" customWidth="1"/>
    <col min="6658" max="6666" width="20" style="142" customWidth="1"/>
    <col min="6667" max="6912" width="9" style="142"/>
    <col min="6913" max="6913" width="30.625" style="142" customWidth="1"/>
    <col min="6914" max="6922" width="20" style="142" customWidth="1"/>
    <col min="6923" max="7168" width="9" style="142"/>
    <col min="7169" max="7169" width="30.625" style="142" customWidth="1"/>
    <col min="7170" max="7178" width="20" style="142" customWidth="1"/>
    <col min="7179" max="7424" width="9" style="142"/>
    <col min="7425" max="7425" width="30.625" style="142" customWidth="1"/>
    <col min="7426" max="7434" width="20" style="142" customWidth="1"/>
    <col min="7435" max="7680" width="9" style="142"/>
    <col min="7681" max="7681" width="30.625" style="142" customWidth="1"/>
    <col min="7682" max="7690" width="20" style="142" customWidth="1"/>
    <col min="7691" max="7936" width="9" style="142"/>
    <col min="7937" max="7937" width="30.625" style="142" customWidth="1"/>
    <col min="7938" max="7946" width="20" style="142" customWidth="1"/>
    <col min="7947" max="8192" width="9" style="142"/>
    <col min="8193" max="8193" width="30.625" style="142" customWidth="1"/>
    <col min="8194" max="8202" width="20" style="142" customWidth="1"/>
    <col min="8203" max="8448" width="9" style="142"/>
    <col min="8449" max="8449" width="30.625" style="142" customWidth="1"/>
    <col min="8450" max="8458" width="20" style="142" customWidth="1"/>
    <col min="8459" max="8704" width="9" style="142"/>
    <col min="8705" max="8705" width="30.625" style="142" customWidth="1"/>
    <col min="8706" max="8714" width="20" style="142" customWidth="1"/>
    <col min="8715" max="8960" width="9" style="142"/>
    <col min="8961" max="8961" width="30.625" style="142" customWidth="1"/>
    <col min="8962" max="8970" width="20" style="142" customWidth="1"/>
    <col min="8971" max="9216" width="9" style="142"/>
    <col min="9217" max="9217" width="30.625" style="142" customWidth="1"/>
    <col min="9218" max="9226" width="20" style="142" customWidth="1"/>
    <col min="9227" max="9472" width="9" style="142"/>
    <col min="9473" max="9473" width="30.625" style="142" customWidth="1"/>
    <col min="9474" max="9482" width="20" style="142" customWidth="1"/>
    <col min="9483" max="9728" width="9" style="142"/>
    <col min="9729" max="9729" width="30.625" style="142" customWidth="1"/>
    <col min="9730" max="9738" width="20" style="142" customWidth="1"/>
    <col min="9739" max="9984" width="9" style="142"/>
    <col min="9985" max="9985" width="30.625" style="142" customWidth="1"/>
    <col min="9986" max="9994" width="20" style="142" customWidth="1"/>
    <col min="9995" max="10240" width="9" style="142"/>
    <col min="10241" max="10241" width="30.625" style="142" customWidth="1"/>
    <col min="10242" max="10250" width="20" style="142" customWidth="1"/>
    <col min="10251" max="10496" width="9" style="142"/>
    <col min="10497" max="10497" width="30.625" style="142" customWidth="1"/>
    <col min="10498" max="10506" width="20" style="142" customWidth="1"/>
    <col min="10507" max="10752" width="9" style="142"/>
    <col min="10753" max="10753" width="30.625" style="142" customWidth="1"/>
    <col min="10754" max="10762" width="20" style="142" customWidth="1"/>
    <col min="10763" max="11008" width="9" style="142"/>
    <col min="11009" max="11009" width="30.625" style="142" customWidth="1"/>
    <col min="11010" max="11018" width="20" style="142" customWidth="1"/>
    <col min="11019" max="11264" width="9" style="142"/>
    <col min="11265" max="11265" width="30.625" style="142" customWidth="1"/>
    <col min="11266" max="11274" width="20" style="142" customWidth="1"/>
    <col min="11275" max="11520" width="9" style="142"/>
    <col min="11521" max="11521" width="30.625" style="142" customWidth="1"/>
    <col min="11522" max="11530" width="20" style="142" customWidth="1"/>
    <col min="11531" max="11776" width="9" style="142"/>
    <col min="11777" max="11777" width="30.625" style="142" customWidth="1"/>
    <col min="11778" max="11786" width="20" style="142" customWidth="1"/>
    <col min="11787" max="12032" width="9" style="142"/>
    <col min="12033" max="12033" width="30.625" style="142" customWidth="1"/>
    <col min="12034" max="12042" width="20" style="142" customWidth="1"/>
    <col min="12043" max="12288" width="9" style="142"/>
    <col min="12289" max="12289" width="30.625" style="142" customWidth="1"/>
    <col min="12290" max="12298" width="20" style="142" customWidth="1"/>
    <col min="12299" max="12544" width="9" style="142"/>
    <col min="12545" max="12545" width="30.625" style="142" customWidth="1"/>
    <col min="12546" max="12554" width="20" style="142" customWidth="1"/>
    <col min="12555" max="12800" width="9" style="142"/>
    <col min="12801" max="12801" width="30.625" style="142" customWidth="1"/>
    <col min="12802" max="12810" width="20" style="142" customWidth="1"/>
    <col min="12811" max="13056" width="9" style="142"/>
    <col min="13057" max="13057" width="30.625" style="142" customWidth="1"/>
    <col min="13058" max="13066" width="20" style="142" customWidth="1"/>
    <col min="13067" max="13312" width="9" style="142"/>
    <col min="13313" max="13313" width="30.625" style="142" customWidth="1"/>
    <col min="13314" max="13322" width="20" style="142" customWidth="1"/>
    <col min="13323" max="13568" width="9" style="142"/>
    <col min="13569" max="13569" width="30.625" style="142" customWidth="1"/>
    <col min="13570" max="13578" width="20" style="142" customWidth="1"/>
    <col min="13579" max="13824" width="9" style="142"/>
    <col min="13825" max="13825" width="30.625" style="142" customWidth="1"/>
    <col min="13826" max="13834" width="20" style="142" customWidth="1"/>
    <col min="13835" max="14080" width="9" style="142"/>
    <col min="14081" max="14081" width="30.625" style="142" customWidth="1"/>
    <col min="14082" max="14090" width="20" style="142" customWidth="1"/>
    <col min="14091" max="14336" width="9" style="142"/>
    <col min="14337" max="14337" width="30.625" style="142" customWidth="1"/>
    <col min="14338" max="14346" width="20" style="142" customWidth="1"/>
    <col min="14347" max="14592" width="9" style="142"/>
    <col min="14593" max="14593" width="30.625" style="142" customWidth="1"/>
    <col min="14594" max="14602" width="20" style="142" customWidth="1"/>
    <col min="14603" max="14848" width="9" style="142"/>
    <col min="14849" max="14849" width="30.625" style="142" customWidth="1"/>
    <col min="14850" max="14858" width="20" style="142" customWidth="1"/>
    <col min="14859" max="15104" width="9" style="142"/>
    <col min="15105" max="15105" width="30.625" style="142" customWidth="1"/>
    <col min="15106" max="15114" width="20" style="142" customWidth="1"/>
    <col min="15115" max="15360" width="9" style="142"/>
    <col min="15361" max="15361" width="30.625" style="142" customWidth="1"/>
    <col min="15362" max="15370" width="20" style="142" customWidth="1"/>
    <col min="15371" max="15616" width="9" style="142"/>
    <col min="15617" max="15617" width="30.625" style="142" customWidth="1"/>
    <col min="15618" max="15626" width="20" style="142" customWidth="1"/>
    <col min="15627" max="15872" width="9" style="142"/>
    <col min="15873" max="15873" width="30.625" style="142" customWidth="1"/>
    <col min="15874" max="15882" width="20" style="142" customWidth="1"/>
    <col min="15883" max="16128" width="9" style="142"/>
    <col min="16129" max="16129" width="30.625" style="142" customWidth="1"/>
    <col min="16130" max="16138" width="20" style="142" customWidth="1"/>
    <col min="16139" max="16384" width="9" style="142"/>
  </cols>
  <sheetData>
    <row r="1" spans="1:10" ht="13.5">
      <c r="A1" s="298"/>
      <c r="B1" s="148"/>
      <c r="C1" s="148"/>
      <c r="D1" s="148"/>
      <c r="E1" s="148"/>
      <c r="F1" s="148"/>
      <c r="G1" s="148"/>
      <c r="H1" s="148"/>
      <c r="I1" s="148"/>
      <c r="J1" s="148"/>
    </row>
    <row r="2" spans="1:10" ht="33" customHeight="1">
      <c r="A2" s="629" t="s">
        <v>2818</v>
      </c>
      <c r="B2" s="629"/>
      <c r="C2" s="629"/>
      <c r="D2" s="629"/>
      <c r="E2" s="629"/>
      <c r="F2" s="629"/>
      <c r="G2" s="629"/>
      <c r="H2" s="629"/>
      <c r="I2" s="629"/>
      <c r="J2" s="629"/>
    </row>
    <row r="3" spans="1:10" ht="15" customHeight="1">
      <c r="A3" s="299"/>
      <c r="B3" s="299"/>
      <c r="C3" s="299"/>
      <c r="D3" s="299"/>
      <c r="E3" s="299"/>
      <c r="F3" s="299"/>
      <c r="G3" s="299"/>
      <c r="H3" s="299"/>
      <c r="I3" s="299"/>
      <c r="J3" s="285" t="s">
        <v>2819</v>
      </c>
    </row>
    <row r="4" spans="1:10" ht="18" customHeight="1">
      <c r="A4" s="286" t="s">
        <v>2803</v>
      </c>
      <c r="B4" s="300"/>
      <c r="C4" s="300"/>
      <c r="D4" s="300"/>
      <c r="E4" s="300"/>
      <c r="F4" s="300"/>
      <c r="G4" s="300"/>
      <c r="H4" s="300"/>
      <c r="I4" s="300"/>
      <c r="J4" s="289" t="s">
        <v>1458</v>
      </c>
    </row>
    <row r="5" spans="1:10" ht="36" customHeight="1">
      <c r="A5" s="290" t="s">
        <v>1567</v>
      </c>
      <c r="B5" s="291" t="s">
        <v>1459</v>
      </c>
      <c r="C5" s="301" t="s">
        <v>1510</v>
      </c>
      <c r="D5" s="291" t="s">
        <v>2820</v>
      </c>
      <c r="E5" s="291" t="s">
        <v>2807</v>
      </c>
      <c r="F5" s="291" t="s">
        <v>1517</v>
      </c>
      <c r="G5" s="291" t="s">
        <v>2821</v>
      </c>
      <c r="H5" s="291" t="s">
        <v>1428</v>
      </c>
      <c r="I5" s="291" t="s">
        <v>1429</v>
      </c>
      <c r="J5" s="291" t="s">
        <v>1430</v>
      </c>
    </row>
    <row r="6" spans="1:10" s="154" customFormat="1" ht="22.5" customHeight="1">
      <c r="A6" s="377" t="s">
        <v>2822</v>
      </c>
      <c r="B6" s="368">
        <v>106042750421.34001</v>
      </c>
      <c r="C6" s="368">
        <v>74374273582.080002</v>
      </c>
      <c r="D6" s="368">
        <v>27490697.699999999</v>
      </c>
      <c r="E6" s="368">
        <v>180163927.99000001</v>
      </c>
      <c r="F6" s="368">
        <v>22973487541.959999</v>
      </c>
      <c r="G6" s="368">
        <v>1982295022.02</v>
      </c>
      <c r="H6" s="368">
        <v>1194442553.3900001</v>
      </c>
      <c r="I6" s="368">
        <v>3302263823.8600001</v>
      </c>
      <c r="J6" s="368">
        <v>2008333272.3399999</v>
      </c>
    </row>
    <row r="7" spans="1:10" s="154" customFormat="1" ht="22.5" customHeight="1">
      <c r="A7" s="378" t="s">
        <v>2823</v>
      </c>
      <c r="B7" s="368">
        <v>97808165703.889999</v>
      </c>
      <c r="C7" s="368">
        <v>68370750562.330002</v>
      </c>
      <c r="D7" s="368">
        <v>4075442.09</v>
      </c>
      <c r="E7" s="368">
        <v>180163927.99000001</v>
      </c>
      <c r="F7" s="368">
        <v>21740341407.830002</v>
      </c>
      <c r="G7" s="368">
        <v>1247865757.72</v>
      </c>
      <c r="H7" s="368">
        <v>1088258937.8299999</v>
      </c>
      <c r="I7" s="368">
        <v>3235247841.5799999</v>
      </c>
      <c r="J7" s="368">
        <v>1941461826.52</v>
      </c>
    </row>
    <row r="8" spans="1:10" s="154" customFormat="1" ht="22.5" customHeight="1">
      <c r="A8" s="378" t="s">
        <v>2824</v>
      </c>
      <c r="B8" s="368">
        <v>5846471326.9200001</v>
      </c>
      <c r="C8" s="368">
        <v>4589678045.1400003</v>
      </c>
      <c r="D8" s="368">
        <v>1174547.8400000001</v>
      </c>
      <c r="E8" s="368">
        <v>0</v>
      </c>
      <c r="F8" s="368">
        <v>994112998.58000004</v>
      </c>
      <c r="G8" s="368">
        <v>29541750.449999999</v>
      </c>
      <c r="H8" s="368">
        <v>101908034.81</v>
      </c>
      <c r="I8" s="368">
        <v>63879073.82</v>
      </c>
      <c r="J8" s="368">
        <v>66176876.280000001</v>
      </c>
    </row>
    <row r="9" spans="1:10" s="154" customFormat="1" ht="22.5" customHeight="1">
      <c r="A9" s="374" t="s">
        <v>2825</v>
      </c>
      <c r="B9" s="368">
        <v>726721362.45999992</v>
      </c>
      <c r="C9" s="368">
        <v>0</v>
      </c>
      <c r="D9" s="368">
        <v>22242024.780000001</v>
      </c>
      <c r="E9" s="368">
        <v>0</v>
      </c>
      <c r="F9" s="368">
        <v>0</v>
      </c>
      <c r="G9" s="368">
        <v>704479337.67999995</v>
      </c>
      <c r="H9" s="368">
        <v>0</v>
      </c>
      <c r="I9" s="368">
        <v>0</v>
      </c>
      <c r="J9" s="368">
        <v>0</v>
      </c>
    </row>
    <row r="10" spans="1:10" s="154" customFormat="1" ht="22.5" customHeight="1">
      <c r="A10" s="374" t="s">
        <v>2826</v>
      </c>
      <c r="B10" s="368">
        <v>252196348.22</v>
      </c>
      <c r="C10" s="368">
        <v>45093758</v>
      </c>
      <c r="D10" s="368">
        <v>-1317.01</v>
      </c>
      <c r="E10" s="368">
        <v>0</v>
      </c>
      <c r="F10" s="368">
        <v>202588672.31</v>
      </c>
      <c r="G10" s="368">
        <v>408176.17</v>
      </c>
      <c r="H10" s="368">
        <v>1275580.75</v>
      </c>
      <c r="I10" s="368">
        <v>2136908.46</v>
      </c>
      <c r="J10" s="368">
        <v>694569.54</v>
      </c>
    </row>
    <row r="11" spans="1:10" s="154" customFormat="1" ht="22.5" customHeight="1">
      <c r="A11" s="374" t="s">
        <v>2827</v>
      </c>
      <c r="B11" s="368">
        <v>1215475679.8499999</v>
      </c>
      <c r="C11" s="368">
        <v>1179031216.6099999</v>
      </c>
      <c r="D11" s="368">
        <v>0</v>
      </c>
      <c r="E11" s="368">
        <v>0</v>
      </c>
      <c r="F11" s="368">
        <v>36444463.240000002</v>
      </c>
      <c r="G11" s="368">
        <v>0</v>
      </c>
      <c r="H11" s="368">
        <v>0</v>
      </c>
      <c r="I11" s="368">
        <v>0</v>
      </c>
      <c r="J11" s="368">
        <v>0</v>
      </c>
    </row>
    <row r="12" spans="1:10" s="154" customFormat="1" ht="22.5" customHeight="1">
      <c r="A12" s="378" t="s">
        <v>2828</v>
      </c>
      <c r="B12" s="368">
        <v>38525421272.870003</v>
      </c>
      <c r="C12" s="368">
        <v>18436113230.290001</v>
      </c>
      <c r="D12" s="368">
        <v>30236761.079999998</v>
      </c>
      <c r="E12" s="368">
        <v>0</v>
      </c>
      <c r="F12" s="368">
        <v>11796439833.43</v>
      </c>
      <c r="G12" s="368">
        <v>1731794334.6099999</v>
      </c>
      <c r="H12" s="368">
        <v>1255071925.4400001</v>
      </c>
      <c r="I12" s="368">
        <v>3617987548.5500002</v>
      </c>
      <c r="J12" s="368">
        <v>1657777639.47</v>
      </c>
    </row>
    <row r="13" spans="1:10" s="154" customFormat="1" ht="22.5" customHeight="1">
      <c r="A13" s="378" t="s">
        <v>2829</v>
      </c>
      <c r="B13" s="368">
        <v>32691376609.560001</v>
      </c>
      <c r="C13" s="368">
        <v>13186350842.540001</v>
      </c>
      <c r="D13" s="368">
        <v>30236761.079999998</v>
      </c>
      <c r="E13" s="368">
        <v>0</v>
      </c>
      <c r="F13" s="368">
        <v>11501160663.42</v>
      </c>
      <c r="G13" s="368">
        <v>1703842844.47</v>
      </c>
      <c r="H13" s="368">
        <v>1169613406.0699999</v>
      </c>
      <c r="I13" s="368">
        <v>3445105148.5500002</v>
      </c>
      <c r="J13" s="368">
        <v>1655066943.4300001</v>
      </c>
    </row>
    <row r="14" spans="1:10" s="154" customFormat="1" ht="22.5" customHeight="1">
      <c r="A14" s="378" t="s">
        <v>2830</v>
      </c>
      <c r="B14" s="368">
        <v>235910403.22999999</v>
      </c>
      <c r="C14" s="368">
        <v>8804296</v>
      </c>
      <c r="D14" s="368">
        <v>0</v>
      </c>
      <c r="E14" s="368">
        <v>0</v>
      </c>
      <c r="F14" s="368">
        <v>188882750.97999999</v>
      </c>
      <c r="G14" s="368">
        <v>27951490.140000001</v>
      </c>
      <c r="H14" s="368">
        <v>7561170.0700000003</v>
      </c>
      <c r="I14" s="368">
        <v>0</v>
      </c>
      <c r="J14" s="368">
        <v>2710696.04</v>
      </c>
    </row>
    <row r="15" spans="1:10" s="154" customFormat="1" ht="22.5" customHeight="1">
      <c r="A15" s="374" t="s">
        <v>2831</v>
      </c>
      <c r="B15" s="368">
        <v>2078292610.78</v>
      </c>
      <c r="C15" s="368">
        <v>1971896191.75</v>
      </c>
      <c r="D15" s="368">
        <v>0</v>
      </c>
      <c r="E15" s="368">
        <v>0</v>
      </c>
      <c r="F15" s="368">
        <v>106396419.03</v>
      </c>
      <c r="G15" s="368">
        <v>0</v>
      </c>
      <c r="H15" s="368">
        <v>0</v>
      </c>
      <c r="I15" s="368">
        <v>0</v>
      </c>
      <c r="J15" s="368">
        <v>0</v>
      </c>
    </row>
    <row r="16" spans="1:10" s="154" customFormat="1" ht="22.5" customHeight="1">
      <c r="A16" s="377" t="s">
        <v>2832</v>
      </c>
      <c r="B16" s="368">
        <v>67517329148.470001</v>
      </c>
      <c r="C16" s="368">
        <v>55938160351.790001</v>
      </c>
      <c r="D16" s="368">
        <v>-2746063.38</v>
      </c>
      <c r="E16" s="368">
        <v>180163927.99000001</v>
      </c>
      <c r="F16" s="368">
        <v>11177047708.530001</v>
      </c>
      <c r="G16" s="368">
        <v>250500687.41</v>
      </c>
      <c r="H16" s="368">
        <v>-60629372.049999997</v>
      </c>
      <c r="I16" s="368">
        <v>-315723724.69</v>
      </c>
      <c r="J16" s="368">
        <v>350555632.87</v>
      </c>
    </row>
    <row r="17" spans="1:10" s="154" customFormat="1" ht="22.5" customHeight="1">
      <c r="A17" s="378" t="s">
        <v>2833</v>
      </c>
      <c r="B17" s="368">
        <v>429574214501.23999</v>
      </c>
      <c r="C17" s="368">
        <v>334949582979.34003</v>
      </c>
      <c r="D17" s="368">
        <v>38279162.07</v>
      </c>
      <c r="E17" s="368">
        <v>180163927.99000001</v>
      </c>
      <c r="F17" s="368">
        <v>65252432055.830002</v>
      </c>
      <c r="G17" s="368">
        <v>1668101961.4100001</v>
      </c>
      <c r="H17" s="368">
        <v>5094580675.9799995</v>
      </c>
      <c r="I17" s="368">
        <v>16826163816.610001</v>
      </c>
      <c r="J17" s="368">
        <v>5564909922.0100002</v>
      </c>
    </row>
    <row r="18" spans="1:10" ht="18.75" customHeight="1">
      <c r="A18" s="303"/>
      <c r="B18" s="303"/>
      <c r="C18" s="303"/>
      <c r="D18" s="303"/>
      <c r="E18" s="303"/>
      <c r="F18" s="303"/>
      <c r="G18" s="303"/>
      <c r="H18" s="303"/>
      <c r="I18" s="303"/>
      <c r="J18" s="304"/>
    </row>
  </sheetData>
  <mergeCells count="1">
    <mergeCell ref="A2:J2"/>
  </mergeCells>
  <phoneticPr fontId="23" type="noConversion"/>
  <pageMargins left="0.74803149606299213" right="0.74803149606299213" top="0.98425196850393704" bottom="0.98425196850393704" header="0.51181102362204722" footer="0.51181102362204722"/>
  <pageSetup paperSize="8" scale="85" orientation="landscape" errors="blank"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D19"/>
  <sheetViews>
    <sheetView topLeftCell="A7" zoomScaleNormal="100" workbookViewId="0">
      <selection activeCell="D19" sqref="D19"/>
    </sheetView>
  </sheetViews>
  <sheetFormatPr defaultRowHeight="14.25" customHeight="1"/>
  <cols>
    <col min="1" max="1" width="39.375" style="142" customWidth="1"/>
    <col min="2" max="2" width="25" style="142" customWidth="1"/>
    <col min="3" max="3" width="36.625" style="142" customWidth="1"/>
    <col min="4" max="4" width="25" style="142" customWidth="1"/>
    <col min="5" max="256" width="9" style="142"/>
    <col min="257" max="257" width="39.375" style="142" customWidth="1"/>
    <col min="258" max="258" width="25" style="142" customWidth="1"/>
    <col min="259" max="259" width="36.625" style="142" customWidth="1"/>
    <col min="260" max="260" width="25" style="142" customWidth="1"/>
    <col min="261" max="512" width="9" style="142"/>
    <col min="513" max="513" width="39.375" style="142" customWidth="1"/>
    <col min="514" max="514" width="25" style="142" customWidth="1"/>
    <col min="515" max="515" width="36.625" style="142" customWidth="1"/>
    <col min="516" max="516" width="25" style="142" customWidth="1"/>
    <col min="517" max="768" width="9" style="142"/>
    <col min="769" max="769" width="39.375" style="142" customWidth="1"/>
    <col min="770" max="770" width="25" style="142" customWidth="1"/>
    <col min="771" max="771" width="36.625" style="142" customWidth="1"/>
    <col min="772" max="772" width="25" style="142" customWidth="1"/>
    <col min="773" max="1024" width="9" style="142"/>
    <col min="1025" max="1025" width="39.375" style="142" customWidth="1"/>
    <col min="1026" max="1026" width="25" style="142" customWidth="1"/>
    <col min="1027" max="1027" width="36.625" style="142" customWidth="1"/>
    <col min="1028" max="1028" width="25" style="142" customWidth="1"/>
    <col min="1029" max="1280" width="9" style="142"/>
    <col min="1281" max="1281" width="39.375" style="142" customWidth="1"/>
    <col min="1282" max="1282" width="25" style="142" customWidth="1"/>
    <col min="1283" max="1283" width="36.625" style="142" customWidth="1"/>
    <col min="1284" max="1284" width="25" style="142" customWidth="1"/>
    <col min="1285" max="1536" width="9" style="142"/>
    <col min="1537" max="1537" width="39.375" style="142" customWidth="1"/>
    <col min="1538" max="1538" width="25" style="142" customWidth="1"/>
    <col min="1539" max="1539" width="36.625" style="142" customWidth="1"/>
    <col min="1540" max="1540" width="25" style="142" customWidth="1"/>
    <col min="1541" max="1792" width="9" style="142"/>
    <col min="1793" max="1793" width="39.375" style="142" customWidth="1"/>
    <col min="1794" max="1794" width="25" style="142" customWidth="1"/>
    <col min="1795" max="1795" width="36.625" style="142" customWidth="1"/>
    <col min="1796" max="1796" width="25" style="142" customWidth="1"/>
    <col min="1797" max="2048" width="9" style="142"/>
    <col min="2049" max="2049" width="39.375" style="142" customWidth="1"/>
    <col min="2050" max="2050" width="25" style="142" customWidth="1"/>
    <col min="2051" max="2051" width="36.625" style="142" customWidth="1"/>
    <col min="2052" max="2052" width="25" style="142" customWidth="1"/>
    <col min="2053" max="2304" width="9" style="142"/>
    <col min="2305" max="2305" width="39.375" style="142" customWidth="1"/>
    <col min="2306" max="2306" width="25" style="142" customWidth="1"/>
    <col min="2307" max="2307" width="36.625" style="142" customWidth="1"/>
    <col min="2308" max="2308" width="25" style="142" customWidth="1"/>
    <col min="2309" max="2560" width="9" style="142"/>
    <col min="2561" max="2561" width="39.375" style="142" customWidth="1"/>
    <col min="2562" max="2562" width="25" style="142" customWidth="1"/>
    <col min="2563" max="2563" width="36.625" style="142" customWidth="1"/>
    <col min="2564" max="2564" width="25" style="142" customWidth="1"/>
    <col min="2565" max="2816" width="9" style="142"/>
    <col min="2817" max="2817" width="39.375" style="142" customWidth="1"/>
    <col min="2818" max="2818" width="25" style="142" customWidth="1"/>
    <col min="2819" max="2819" width="36.625" style="142" customWidth="1"/>
    <col min="2820" max="2820" width="25" style="142" customWidth="1"/>
    <col min="2821" max="3072" width="9" style="142"/>
    <col min="3073" max="3073" width="39.375" style="142" customWidth="1"/>
    <col min="3074" max="3074" width="25" style="142" customWidth="1"/>
    <col min="3075" max="3075" width="36.625" style="142" customWidth="1"/>
    <col min="3076" max="3076" width="25" style="142" customWidth="1"/>
    <col min="3077" max="3328" width="9" style="142"/>
    <col min="3329" max="3329" width="39.375" style="142" customWidth="1"/>
    <col min="3330" max="3330" width="25" style="142" customWidth="1"/>
    <col min="3331" max="3331" width="36.625" style="142" customWidth="1"/>
    <col min="3332" max="3332" width="25" style="142" customWidth="1"/>
    <col min="3333" max="3584" width="9" style="142"/>
    <col min="3585" max="3585" width="39.375" style="142" customWidth="1"/>
    <col min="3586" max="3586" width="25" style="142" customWidth="1"/>
    <col min="3587" max="3587" width="36.625" style="142" customWidth="1"/>
    <col min="3588" max="3588" width="25" style="142" customWidth="1"/>
    <col min="3589" max="3840" width="9" style="142"/>
    <col min="3841" max="3841" width="39.375" style="142" customWidth="1"/>
    <col min="3842" max="3842" width="25" style="142" customWidth="1"/>
    <col min="3843" max="3843" width="36.625" style="142" customWidth="1"/>
    <col min="3844" max="3844" width="25" style="142" customWidth="1"/>
    <col min="3845" max="4096" width="9" style="142"/>
    <col min="4097" max="4097" width="39.375" style="142" customWidth="1"/>
    <col min="4098" max="4098" width="25" style="142" customWidth="1"/>
    <col min="4099" max="4099" width="36.625" style="142" customWidth="1"/>
    <col min="4100" max="4100" width="25" style="142" customWidth="1"/>
    <col min="4101" max="4352" width="9" style="142"/>
    <col min="4353" max="4353" width="39.375" style="142" customWidth="1"/>
    <col min="4354" max="4354" width="25" style="142" customWidth="1"/>
    <col min="4355" max="4355" width="36.625" style="142" customWidth="1"/>
    <col min="4356" max="4356" width="25" style="142" customWidth="1"/>
    <col min="4357" max="4608" width="9" style="142"/>
    <col min="4609" max="4609" width="39.375" style="142" customWidth="1"/>
    <col min="4610" max="4610" width="25" style="142" customWidth="1"/>
    <col min="4611" max="4611" width="36.625" style="142" customWidth="1"/>
    <col min="4612" max="4612" width="25" style="142" customWidth="1"/>
    <col min="4613" max="4864" width="9" style="142"/>
    <col min="4865" max="4865" width="39.375" style="142" customWidth="1"/>
    <col min="4866" max="4866" width="25" style="142" customWidth="1"/>
    <col min="4867" max="4867" width="36.625" style="142" customWidth="1"/>
    <col min="4868" max="4868" width="25" style="142" customWidth="1"/>
    <col min="4869" max="5120" width="9" style="142"/>
    <col min="5121" max="5121" width="39.375" style="142" customWidth="1"/>
    <col min="5122" max="5122" width="25" style="142" customWidth="1"/>
    <col min="5123" max="5123" width="36.625" style="142" customWidth="1"/>
    <col min="5124" max="5124" width="25" style="142" customWidth="1"/>
    <col min="5125" max="5376" width="9" style="142"/>
    <col min="5377" max="5377" width="39.375" style="142" customWidth="1"/>
    <col min="5378" max="5378" width="25" style="142" customWidth="1"/>
    <col min="5379" max="5379" width="36.625" style="142" customWidth="1"/>
    <col min="5380" max="5380" width="25" style="142" customWidth="1"/>
    <col min="5381" max="5632" width="9" style="142"/>
    <col min="5633" max="5633" width="39.375" style="142" customWidth="1"/>
    <col min="5634" max="5634" width="25" style="142" customWidth="1"/>
    <col min="5635" max="5635" width="36.625" style="142" customWidth="1"/>
    <col min="5636" max="5636" width="25" style="142" customWidth="1"/>
    <col min="5637" max="5888" width="9" style="142"/>
    <col min="5889" max="5889" width="39.375" style="142" customWidth="1"/>
    <col min="5890" max="5890" width="25" style="142" customWidth="1"/>
    <col min="5891" max="5891" width="36.625" style="142" customWidth="1"/>
    <col min="5892" max="5892" width="25" style="142" customWidth="1"/>
    <col min="5893" max="6144" width="9" style="142"/>
    <col min="6145" max="6145" width="39.375" style="142" customWidth="1"/>
    <col min="6146" max="6146" width="25" style="142" customWidth="1"/>
    <col min="6147" max="6147" width="36.625" style="142" customWidth="1"/>
    <col min="6148" max="6148" width="25" style="142" customWidth="1"/>
    <col min="6149" max="6400" width="9" style="142"/>
    <col min="6401" max="6401" width="39.375" style="142" customWidth="1"/>
    <col min="6402" max="6402" width="25" style="142" customWidth="1"/>
    <col min="6403" max="6403" width="36.625" style="142" customWidth="1"/>
    <col min="6404" max="6404" width="25" style="142" customWidth="1"/>
    <col min="6405" max="6656" width="9" style="142"/>
    <col min="6657" max="6657" width="39.375" style="142" customWidth="1"/>
    <col min="6658" max="6658" width="25" style="142" customWidth="1"/>
    <col min="6659" max="6659" width="36.625" style="142" customWidth="1"/>
    <col min="6660" max="6660" width="25" style="142" customWidth="1"/>
    <col min="6661" max="6912" width="9" style="142"/>
    <col min="6913" max="6913" width="39.375" style="142" customWidth="1"/>
    <col min="6914" max="6914" width="25" style="142" customWidth="1"/>
    <col min="6915" max="6915" width="36.625" style="142" customWidth="1"/>
    <col min="6916" max="6916" width="25" style="142" customWidth="1"/>
    <col min="6917" max="7168" width="9" style="142"/>
    <col min="7169" max="7169" width="39.375" style="142" customWidth="1"/>
    <col min="7170" max="7170" width="25" style="142" customWidth="1"/>
    <col min="7171" max="7171" width="36.625" style="142" customWidth="1"/>
    <col min="7172" max="7172" width="25" style="142" customWidth="1"/>
    <col min="7173" max="7424" width="9" style="142"/>
    <col min="7425" max="7425" width="39.375" style="142" customWidth="1"/>
    <col min="7426" max="7426" width="25" style="142" customWidth="1"/>
    <col min="7427" max="7427" width="36.625" style="142" customWidth="1"/>
    <col min="7428" max="7428" width="25" style="142" customWidth="1"/>
    <col min="7429" max="7680" width="9" style="142"/>
    <col min="7681" max="7681" width="39.375" style="142" customWidth="1"/>
    <col min="7682" max="7682" width="25" style="142" customWidth="1"/>
    <col min="7683" max="7683" width="36.625" style="142" customWidth="1"/>
    <col min="7684" max="7684" width="25" style="142" customWidth="1"/>
    <col min="7685" max="7936" width="9" style="142"/>
    <col min="7937" max="7937" width="39.375" style="142" customWidth="1"/>
    <col min="7938" max="7938" width="25" style="142" customWidth="1"/>
    <col min="7939" max="7939" width="36.625" style="142" customWidth="1"/>
    <col min="7940" max="7940" width="25" style="142" customWidth="1"/>
    <col min="7941" max="8192" width="9" style="142"/>
    <col min="8193" max="8193" width="39.375" style="142" customWidth="1"/>
    <col min="8194" max="8194" width="25" style="142" customWidth="1"/>
    <col min="8195" max="8195" width="36.625" style="142" customWidth="1"/>
    <col min="8196" max="8196" width="25" style="142" customWidth="1"/>
    <col min="8197" max="8448" width="9" style="142"/>
    <col min="8449" max="8449" width="39.375" style="142" customWidth="1"/>
    <col min="8450" max="8450" width="25" style="142" customWidth="1"/>
    <col min="8451" max="8451" width="36.625" style="142" customWidth="1"/>
    <col min="8452" max="8452" width="25" style="142" customWidth="1"/>
    <col min="8453" max="8704" width="9" style="142"/>
    <col min="8705" max="8705" width="39.375" style="142" customWidth="1"/>
    <col min="8706" max="8706" width="25" style="142" customWidth="1"/>
    <col min="8707" max="8707" width="36.625" style="142" customWidth="1"/>
    <col min="8708" max="8708" width="25" style="142" customWidth="1"/>
    <col min="8709" max="8960" width="9" style="142"/>
    <col min="8961" max="8961" width="39.375" style="142" customWidth="1"/>
    <col min="8962" max="8962" width="25" style="142" customWidth="1"/>
    <col min="8963" max="8963" width="36.625" style="142" customWidth="1"/>
    <col min="8964" max="8964" width="25" style="142" customWidth="1"/>
    <col min="8965" max="9216" width="9" style="142"/>
    <col min="9217" max="9217" width="39.375" style="142" customWidth="1"/>
    <col min="9218" max="9218" width="25" style="142" customWidth="1"/>
    <col min="9219" max="9219" width="36.625" style="142" customWidth="1"/>
    <col min="9220" max="9220" width="25" style="142" customWidth="1"/>
    <col min="9221" max="9472" width="9" style="142"/>
    <col min="9473" max="9473" width="39.375" style="142" customWidth="1"/>
    <col min="9474" max="9474" width="25" style="142" customWidth="1"/>
    <col min="9475" max="9475" width="36.625" style="142" customWidth="1"/>
    <col min="9476" max="9476" width="25" style="142" customWidth="1"/>
    <col min="9477" max="9728" width="9" style="142"/>
    <col min="9729" max="9729" width="39.375" style="142" customWidth="1"/>
    <col min="9730" max="9730" width="25" style="142" customWidth="1"/>
    <col min="9731" max="9731" width="36.625" style="142" customWidth="1"/>
    <col min="9732" max="9732" width="25" style="142" customWidth="1"/>
    <col min="9733" max="9984" width="9" style="142"/>
    <col min="9985" max="9985" width="39.375" style="142" customWidth="1"/>
    <col min="9986" max="9986" width="25" style="142" customWidth="1"/>
    <col min="9987" max="9987" width="36.625" style="142" customWidth="1"/>
    <col min="9988" max="9988" width="25" style="142" customWidth="1"/>
    <col min="9989" max="10240" width="9" style="142"/>
    <col min="10241" max="10241" width="39.375" style="142" customWidth="1"/>
    <col min="10242" max="10242" width="25" style="142" customWidth="1"/>
    <col min="10243" max="10243" width="36.625" style="142" customWidth="1"/>
    <col min="10244" max="10244" width="25" style="142" customWidth="1"/>
    <col min="10245" max="10496" width="9" style="142"/>
    <col min="10497" max="10497" width="39.375" style="142" customWidth="1"/>
    <col min="10498" max="10498" width="25" style="142" customWidth="1"/>
    <col min="10499" max="10499" width="36.625" style="142" customWidth="1"/>
    <col min="10500" max="10500" width="25" style="142" customWidth="1"/>
    <col min="10501" max="10752" width="9" style="142"/>
    <col min="10753" max="10753" width="39.375" style="142" customWidth="1"/>
    <col min="10754" max="10754" width="25" style="142" customWidth="1"/>
    <col min="10755" max="10755" width="36.625" style="142" customWidth="1"/>
    <col min="10756" max="10756" width="25" style="142" customWidth="1"/>
    <col min="10757" max="11008" width="9" style="142"/>
    <col min="11009" max="11009" width="39.375" style="142" customWidth="1"/>
    <col min="11010" max="11010" width="25" style="142" customWidth="1"/>
    <col min="11011" max="11011" width="36.625" style="142" customWidth="1"/>
    <col min="11012" max="11012" width="25" style="142" customWidth="1"/>
    <col min="11013" max="11264" width="9" style="142"/>
    <col min="11265" max="11265" width="39.375" style="142" customWidth="1"/>
    <col min="11266" max="11266" width="25" style="142" customWidth="1"/>
    <col min="11267" max="11267" width="36.625" style="142" customWidth="1"/>
    <col min="11268" max="11268" width="25" style="142" customWidth="1"/>
    <col min="11269" max="11520" width="9" style="142"/>
    <col min="11521" max="11521" width="39.375" style="142" customWidth="1"/>
    <col min="11522" max="11522" width="25" style="142" customWidth="1"/>
    <col min="11523" max="11523" width="36.625" style="142" customWidth="1"/>
    <col min="11524" max="11524" width="25" style="142" customWidth="1"/>
    <col min="11525" max="11776" width="9" style="142"/>
    <col min="11777" max="11777" width="39.375" style="142" customWidth="1"/>
    <col min="11778" max="11778" width="25" style="142" customWidth="1"/>
    <col min="11779" max="11779" width="36.625" style="142" customWidth="1"/>
    <col min="11780" max="11780" width="25" style="142" customWidth="1"/>
    <col min="11781" max="12032" width="9" style="142"/>
    <col min="12033" max="12033" width="39.375" style="142" customWidth="1"/>
    <col min="12034" max="12034" width="25" style="142" customWidth="1"/>
    <col min="12035" max="12035" width="36.625" style="142" customWidth="1"/>
    <col min="12036" max="12036" width="25" style="142" customWidth="1"/>
    <col min="12037" max="12288" width="9" style="142"/>
    <col min="12289" max="12289" width="39.375" style="142" customWidth="1"/>
    <col min="12290" max="12290" width="25" style="142" customWidth="1"/>
    <col min="12291" max="12291" width="36.625" style="142" customWidth="1"/>
    <col min="12292" max="12292" width="25" style="142" customWidth="1"/>
    <col min="12293" max="12544" width="9" style="142"/>
    <col min="12545" max="12545" width="39.375" style="142" customWidth="1"/>
    <col min="12546" max="12546" width="25" style="142" customWidth="1"/>
    <col min="12547" max="12547" width="36.625" style="142" customWidth="1"/>
    <col min="12548" max="12548" width="25" style="142" customWidth="1"/>
    <col min="12549" max="12800" width="9" style="142"/>
    <col min="12801" max="12801" width="39.375" style="142" customWidth="1"/>
    <col min="12802" max="12802" width="25" style="142" customWidth="1"/>
    <col min="12803" max="12803" width="36.625" style="142" customWidth="1"/>
    <col min="12804" max="12804" width="25" style="142" customWidth="1"/>
    <col min="12805" max="13056" width="9" style="142"/>
    <col min="13057" max="13057" width="39.375" style="142" customWidth="1"/>
    <col min="13058" max="13058" width="25" style="142" customWidth="1"/>
    <col min="13059" max="13059" width="36.625" style="142" customWidth="1"/>
    <col min="13060" max="13060" width="25" style="142" customWidth="1"/>
    <col min="13061" max="13312" width="9" style="142"/>
    <col min="13313" max="13313" width="39.375" style="142" customWidth="1"/>
    <col min="13314" max="13314" width="25" style="142" customWidth="1"/>
    <col min="13315" max="13315" width="36.625" style="142" customWidth="1"/>
    <col min="13316" max="13316" width="25" style="142" customWidth="1"/>
    <col min="13317" max="13568" width="9" style="142"/>
    <col min="13569" max="13569" width="39.375" style="142" customWidth="1"/>
    <col min="13570" max="13570" width="25" style="142" customWidth="1"/>
    <col min="13571" max="13571" width="36.625" style="142" customWidth="1"/>
    <col min="13572" max="13572" width="25" style="142" customWidth="1"/>
    <col min="13573" max="13824" width="9" style="142"/>
    <col min="13825" max="13825" width="39.375" style="142" customWidth="1"/>
    <col min="13826" max="13826" width="25" style="142" customWidth="1"/>
    <col min="13827" max="13827" width="36.625" style="142" customWidth="1"/>
    <col min="13828" max="13828" width="25" style="142" customWidth="1"/>
    <col min="13829" max="14080" width="9" style="142"/>
    <col min="14081" max="14081" width="39.375" style="142" customWidth="1"/>
    <col min="14082" max="14082" width="25" style="142" customWidth="1"/>
    <col min="14083" max="14083" width="36.625" style="142" customWidth="1"/>
    <col min="14084" max="14084" width="25" style="142" customWidth="1"/>
    <col min="14085" max="14336" width="9" style="142"/>
    <col min="14337" max="14337" width="39.375" style="142" customWidth="1"/>
    <col min="14338" max="14338" width="25" style="142" customWidth="1"/>
    <col min="14339" max="14339" width="36.625" style="142" customWidth="1"/>
    <col min="14340" max="14340" width="25" style="142" customWidth="1"/>
    <col min="14341" max="14592" width="9" style="142"/>
    <col min="14593" max="14593" width="39.375" style="142" customWidth="1"/>
    <col min="14594" max="14594" width="25" style="142" customWidth="1"/>
    <col min="14595" max="14595" width="36.625" style="142" customWidth="1"/>
    <col min="14596" max="14596" width="25" style="142" customWidth="1"/>
    <col min="14597" max="14848" width="9" style="142"/>
    <col min="14849" max="14849" width="39.375" style="142" customWidth="1"/>
    <col min="14850" max="14850" width="25" style="142" customWidth="1"/>
    <col min="14851" max="14851" width="36.625" style="142" customWidth="1"/>
    <col min="14852" max="14852" width="25" style="142" customWidth="1"/>
    <col min="14853" max="15104" width="9" style="142"/>
    <col min="15105" max="15105" width="39.375" style="142" customWidth="1"/>
    <col min="15106" max="15106" width="25" style="142" customWidth="1"/>
    <col min="15107" max="15107" width="36.625" style="142" customWidth="1"/>
    <col min="15108" max="15108" width="25" style="142" customWidth="1"/>
    <col min="15109" max="15360" width="9" style="142"/>
    <col min="15361" max="15361" width="39.375" style="142" customWidth="1"/>
    <col min="15362" max="15362" width="25" style="142" customWidth="1"/>
    <col min="15363" max="15363" width="36.625" style="142" customWidth="1"/>
    <col min="15364" max="15364" width="25" style="142" customWidth="1"/>
    <col min="15365" max="15616" width="9" style="142"/>
    <col min="15617" max="15617" width="39.375" style="142" customWidth="1"/>
    <col min="15618" max="15618" width="25" style="142" customWidth="1"/>
    <col min="15619" max="15619" width="36.625" style="142" customWidth="1"/>
    <col min="15620" max="15620" width="25" style="142" customWidth="1"/>
    <col min="15621" max="15872" width="9" style="142"/>
    <col min="15873" max="15873" width="39.375" style="142" customWidth="1"/>
    <col min="15874" max="15874" width="25" style="142" customWidth="1"/>
    <col min="15875" max="15875" width="36.625" style="142" customWidth="1"/>
    <col min="15876" max="15876" width="25" style="142" customWidth="1"/>
    <col min="15877" max="16128" width="9" style="142"/>
    <col min="16129" max="16129" width="39.375" style="142" customWidth="1"/>
    <col min="16130" max="16130" width="25" style="142" customWidth="1"/>
    <col min="16131" max="16131" width="36.625" style="142" customWidth="1"/>
    <col min="16132" max="16132" width="25" style="142" customWidth="1"/>
    <col min="16133" max="16384" width="9" style="142"/>
  </cols>
  <sheetData>
    <row r="1" spans="1:4" ht="37.5" customHeight="1">
      <c r="A1" s="629" t="s">
        <v>2834</v>
      </c>
      <c r="B1" s="629"/>
      <c r="C1" s="629"/>
      <c r="D1" s="629"/>
    </row>
    <row r="2" spans="1:4" ht="14.25" hidden="1" customHeight="1">
      <c r="A2" s="146"/>
      <c r="B2" s="146"/>
      <c r="C2" s="146"/>
      <c r="D2" s="146"/>
    </row>
    <row r="3" spans="1:4" ht="15" customHeight="1">
      <c r="A3" s="284"/>
      <c r="B3" s="283"/>
      <c r="C3" s="284"/>
      <c r="D3" s="285" t="s">
        <v>2835</v>
      </c>
    </row>
    <row r="4" spans="1:4" ht="15" customHeight="1">
      <c r="A4" s="286" t="s">
        <v>2803</v>
      </c>
      <c r="B4" s="289"/>
      <c r="C4" s="287"/>
      <c r="D4" s="289" t="s">
        <v>1458</v>
      </c>
    </row>
    <row r="5" spans="1:4" ht="37.5" customHeight="1">
      <c r="A5" s="290" t="s">
        <v>1487</v>
      </c>
      <c r="B5" s="290" t="s">
        <v>1488</v>
      </c>
      <c r="C5" s="290" t="s">
        <v>1487</v>
      </c>
      <c r="D5" s="290" t="s">
        <v>1488</v>
      </c>
    </row>
    <row r="6" spans="1:4" ht="22.5" customHeight="1">
      <c r="A6" s="294" t="s">
        <v>1436</v>
      </c>
      <c r="B6" s="295">
        <v>68370750562.330002</v>
      </c>
      <c r="C6" s="294" t="s">
        <v>1437</v>
      </c>
      <c r="D6" s="295">
        <v>11888249865.74</v>
      </c>
    </row>
    <row r="7" spans="1:4" ht="22.5" customHeight="1">
      <c r="A7" s="294" t="s">
        <v>2836</v>
      </c>
      <c r="B7" s="295">
        <v>4589678045.1400003</v>
      </c>
      <c r="C7" s="294" t="s">
        <v>1439</v>
      </c>
      <c r="D7" s="295">
        <v>91505342.900000006</v>
      </c>
    </row>
    <row r="8" spans="1:4" ht="22.5" customHeight="1">
      <c r="A8" s="294" t="s">
        <v>1440</v>
      </c>
      <c r="B8" s="295">
        <v>0</v>
      </c>
      <c r="C8" s="294" t="s">
        <v>1441</v>
      </c>
      <c r="D8" s="295">
        <v>1019394585.8</v>
      </c>
    </row>
    <row r="9" spans="1:4" ht="22.5" customHeight="1">
      <c r="A9" s="294" t="s">
        <v>1442</v>
      </c>
      <c r="B9" s="295">
        <v>45093758</v>
      </c>
      <c r="C9" s="294" t="s">
        <v>1443</v>
      </c>
      <c r="D9" s="295">
        <v>278706391</v>
      </c>
    </row>
    <row r="10" spans="1:4" ht="22.5" customHeight="1">
      <c r="A10" s="294" t="s">
        <v>2837</v>
      </c>
      <c r="B10" s="295">
        <v>42558417.670000002</v>
      </c>
      <c r="C10" s="294" t="s">
        <v>1444</v>
      </c>
      <c r="D10" s="295">
        <v>8804296</v>
      </c>
    </row>
    <row r="11" spans="1:4" ht="22.5" customHeight="1">
      <c r="A11" s="294" t="s">
        <v>1446</v>
      </c>
      <c r="B11" s="295">
        <v>1179031216.6099999</v>
      </c>
      <c r="C11" s="294" t="s">
        <v>1447</v>
      </c>
      <c r="D11" s="295">
        <v>1971896191.75</v>
      </c>
    </row>
    <row r="12" spans="1:4" s="154" customFormat="1" ht="22.5" customHeight="1">
      <c r="A12" s="374" t="s">
        <v>1448</v>
      </c>
      <c r="B12" s="150">
        <v>74184553582.080002</v>
      </c>
      <c r="C12" s="374" t="s">
        <v>1449</v>
      </c>
      <c r="D12" s="150">
        <v>15167051330.289999</v>
      </c>
    </row>
    <row r="13" spans="1:4" s="154" customFormat="1" ht="22.5" customHeight="1">
      <c r="A13" s="374" t="s">
        <v>1479</v>
      </c>
      <c r="B13" s="150">
        <v>189720000</v>
      </c>
      <c r="C13" s="374" t="s">
        <v>1450</v>
      </c>
      <c r="D13" s="150">
        <v>0</v>
      </c>
    </row>
    <row r="14" spans="1:4" s="154" customFormat="1" ht="22.5" customHeight="1">
      <c r="A14" s="374" t="s">
        <v>1451</v>
      </c>
      <c r="B14" s="150">
        <v>0</v>
      </c>
      <c r="C14" s="374" t="s">
        <v>1452</v>
      </c>
      <c r="D14" s="150">
        <v>3269061900</v>
      </c>
    </row>
    <row r="15" spans="1:4" s="154" customFormat="1" ht="22.5" customHeight="1">
      <c r="A15" s="374" t="s">
        <v>1453</v>
      </c>
      <c r="B15" s="150">
        <v>74374273582.080002</v>
      </c>
      <c r="C15" s="374" t="s">
        <v>1454</v>
      </c>
      <c r="D15" s="150">
        <v>18436113230.290001</v>
      </c>
    </row>
    <row r="16" spans="1:4" s="154" customFormat="1" ht="22.5" customHeight="1">
      <c r="A16" s="161" t="s">
        <v>1445</v>
      </c>
      <c r="B16" s="161" t="s">
        <v>1445</v>
      </c>
      <c r="C16" s="374" t="s">
        <v>1455</v>
      </c>
      <c r="D16" s="150">
        <v>55938160351.790001</v>
      </c>
    </row>
    <row r="17" spans="1:4" s="154" customFormat="1" ht="22.5" customHeight="1">
      <c r="A17" s="374" t="s">
        <v>1456</v>
      </c>
      <c r="B17" s="150">
        <v>279011422627.54999</v>
      </c>
      <c r="C17" s="374" t="s">
        <v>1457</v>
      </c>
      <c r="D17" s="150">
        <v>334949582979.33997</v>
      </c>
    </row>
    <row r="18" spans="1:4" s="154" customFormat="1" ht="22.5" customHeight="1">
      <c r="A18" s="161" t="s">
        <v>2838</v>
      </c>
      <c r="B18" s="150">
        <v>353385696209.63</v>
      </c>
      <c r="C18" s="161" t="s">
        <v>2839</v>
      </c>
      <c r="D18" s="150">
        <v>353385696209.62994</v>
      </c>
    </row>
    <row r="19" spans="1:4" ht="15" customHeight="1">
      <c r="A19" s="284"/>
      <c r="B19" s="284"/>
      <c r="C19" s="284"/>
      <c r="D19" s="297"/>
    </row>
  </sheetData>
  <mergeCells count="1">
    <mergeCell ref="A1:D1"/>
  </mergeCells>
  <phoneticPr fontId="23" type="noConversion"/>
  <pageMargins left="0.74803149606299213" right="0.74803149606299213" top="0.98425196850393704" bottom="0.98425196850393704" header="0.51181102362204722" footer="0.51181102362204722"/>
  <pageSetup paperSize="9" scale="96" orientation="landscape" errors="blank" r:id="rId1"/>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D20"/>
  <sheetViews>
    <sheetView zoomScaleNormal="100" workbookViewId="0">
      <selection activeCell="D20" sqref="D20"/>
    </sheetView>
  </sheetViews>
  <sheetFormatPr defaultRowHeight="14.25" customHeight="1"/>
  <cols>
    <col min="1" max="1" width="33.125" style="142" customWidth="1"/>
    <col min="2" max="2" width="25" style="142" customWidth="1"/>
    <col min="3" max="3" width="29.375" style="142" customWidth="1"/>
    <col min="4" max="4" width="25" style="142" customWidth="1"/>
    <col min="5" max="256" width="9" style="142"/>
    <col min="257" max="257" width="33.125" style="142" customWidth="1"/>
    <col min="258" max="258" width="25" style="142" customWidth="1"/>
    <col min="259" max="259" width="29.375" style="142" customWidth="1"/>
    <col min="260" max="260" width="25" style="142" customWidth="1"/>
    <col min="261" max="512" width="9" style="142"/>
    <col min="513" max="513" width="33.125" style="142" customWidth="1"/>
    <col min="514" max="514" width="25" style="142" customWidth="1"/>
    <col min="515" max="515" width="29.375" style="142" customWidth="1"/>
    <col min="516" max="516" width="25" style="142" customWidth="1"/>
    <col min="517" max="768" width="9" style="142"/>
    <col min="769" max="769" width="33.125" style="142" customWidth="1"/>
    <col min="770" max="770" width="25" style="142" customWidth="1"/>
    <col min="771" max="771" width="29.375" style="142" customWidth="1"/>
    <col min="772" max="772" width="25" style="142" customWidth="1"/>
    <col min="773" max="1024" width="9" style="142"/>
    <col min="1025" max="1025" width="33.125" style="142" customWidth="1"/>
    <col min="1026" max="1026" width="25" style="142" customWidth="1"/>
    <col min="1027" max="1027" width="29.375" style="142" customWidth="1"/>
    <col min="1028" max="1028" width="25" style="142" customWidth="1"/>
    <col min="1029" max="1280" width="9" style="142"/>
    <col min="1281" max="1281" width="33.125" style="142" customWidth="1"/>
    <col min="1282" max="1282" width="25" style="142" customWidth="1"/>
    <col min="1283" max="1283" width="29.375" style="142" customWidth="1"/>
    <col min="1284" max="1284" width="25" style="142" customWidth="1"/>
    <col min="1285" max="1536" width="9" style="142"/>
    <col min="1537" max="1537" width="33.125" style="142" customWidth="1"/>
    <col min="1538" max="1538" width="25" style="142" customWidth="1"/>
    <col min="1539" max="1539" width="29.375" style="142" customWidth="1"/>
    <col min="1540" max="1540" width="25" style="142" customWidth="1"/>
    <col min="1541" max="1792" width="9" style="142"/>
    <col min="1793" max="1793" width="33.125" style="142" customWidth="1"/>
    <col min="1794" max="1794" width="25" style="142" customWidth="1"/>
    <col min="1795" max="1795" width="29.375" style="142" customWidth="1"/>
    <col min="1796" max="1796" width="25" style="142" customWidth="1"/>
    <col min="1797" max="2048" width="9" style="142"/>
    <col min="2049" max="2049" width="33.125" style="142" customWidth="1"/>
    <col min="2050" max="2050" width="25" style="142" customWidth="1"/>
    <col min="2051" max="2051" width="29.375" style="142" customWidth="1"/>
    <col min="2052" max="2052" width="25" style="142" customWidth="1"/>
    <col min="2053" max="2304" width="9" style="142"/>
    <col min="2305" max="2305" width="33.125" style="142" customWidth="1"/>
    <col min="2306" max="2306" width="25" style="142" customWidth="1"/>
    <col min="2307" max="2307" width="29.375" style="142" customWidth="1"/>
    <col min="2308" max="2308" width="25" style="142" customWidth="1"/>
    <col min="2309" max="2560" width="9" style="142"/>
    <col min="2561" max="2561" width="33.125" style="142" customWidth="1"/>
    <col min="2562" max="2562" width="25" style="142" customWidth="1"/>
    <col min="2563" max="2563" width="29.375" style="142" customWidth="1"/>
    <col min="2564" max="2564" width="25" style="142" customWidth="1"/>
    <col min="2565" max="2816" width="9" style="142"/>
    <col min="2817" max="2817" width="33.125" style="142" customWidth="1"/>
    <col min="2818" max="2818" width="25" style="142" customWidth="1"/>
    <col min="2819" max="2819" width="29.375" style="142" customWidth="1"/>
    <col min="2820" max="2820" width="25" style="142" customWidth="1"/>
    <col min="2821" max="3072" width="9" style="142"/>
    <col min="3073" max="3073" width="33.125" style="142" customWidth="1"/>
    <col min="3074" max="3074" width="25" style="142" customWidth="1"/>
    <col min="3075" max="3075" width="29.375" style="142" customWidth="1"/>
    <col min="3076" max="3076" width="25" style="142" customWidth="1"/>
    <col min="3077" max="3328" width="9" style="142"/>
    <col min="3329" max="3329" width="33.125" style="142" customWidth="1"/>
    <col min="3330" max="3330" width="25" style="142" customWidth="1"/>
    <col min="3331" max="3331" width="29.375" style="142" customWidth="1"/>
    <col min="3332" max="3332" width="25" style="142" customWidth="1"/>
    <col min="3333" max="3584" width="9" style="142"/>
    <col min="3585" max="3585" width="33.125" style="142" customWidth="1"/>
    <col min="3586" max="3586" width="25" style="142" customWidth="1"/>
    <col min="3587" max="3587" width="29.375" style="142" customWidth="1"/>
    <col min="3588" max="3588" width="25" style="142" customWidth="1"/>
    <col min="3589" max="3840" width="9" style="142"/>
    <col min="3841" max="3841" width="33.125" style="142" customWidth="1"/>
    <col min="3842" max="3842" width="25" style="142" customWidth="1"/>
    <col min="3843" max="3843" width="29.375" style="142" customWidth="1"/>
    <col min="3844" max="3844" width="25" style="142" customWidth="1"/>
    <col min="3845" max="4096" width="9" style="142"/>
    <col min="4097" max="4097" width="33.125" style="142" customWidth="1"/>
    <col min="4098" max="4098" width="25" style="142" customWidth="1"/>
    <col min="4099" max="4099" width="29.375" style="142" customWidth="1"/>
    <col min="4100" max="4100" width="25" style="142" customWidth="1"/>
    <col min="4101" max="4352" width="9" style="142"/>
    <col min="4353" max="4353" width="33.125" style="142" customWidth="1"/>
    <col min="4354" max="4354" width="25" style="142" customWidth="1"/>
    <col min="4355" max="4355" width="29.375" style="142" customWidth="1"/>
    <col min="4356" max="4356" width="25" style="142" customWidth="1"/>
    <col min="4357" max="4608" width="9" style="142"/>
    <col min="4609" max="4609" width="33.125" style="142" customWidth="1"/>
    <col min="4610" max="4610" width="25" style="142" customWidth="1"/>
    <col min="4611" max="4611" width="29.375" style="142" customWidth="1"/>
    <col min="4612" max="4612" width="25" style="142" customWidth="1"/>
    <col min="4613" max="4864" width="9" style="142"/>
    <col min="4865" max="4865" width="33.125" style="142" customWidth="1"/>
    <col min="4866" max="4866" width="25" style="142" customWidth="1"/>
    <col min="4867" max="4867" width="29.375" style="142" customWidth="1"/>
    <col min="4868" max="4868" width="25" style="142" customWidth="1"/>
    <col min="4869" max="5120" width="9" style="142"/>
    <col min="5121" max="5121" width="33.125" style="142" customWidth="1"/>
    <col min="5122" max="5122" width="25" style="142" customWidth="1"/>
    <col min="5123" max="5123" width="29.375" style="142" customWidth="1"/>
    <col min="5124" max="5124" width="25" style="142" customWidth="1"/>
    <col min="5125" max="5376" width="9" style="142"/>
    <col min="5377" max="5377" width="33.125" style="142" customWidth="1"/>
    <col min="5378" max="5378" width="25" style="142" customWidth="1"/>
    <col min="5379" max="5379" width="29.375" style="142" customWidth="1"/>
    <col min="5380" max="5380" width="25" style="142" customWidth="1"/>
    <col min="5381" max="5632" width="9" style="142"/>
    <col min="5633" max="5633" width="33.125" style="142" customWidth="1"/>
    <col min="5634" max="5634" width="25" style="142" customWidth="1"/>
    <col min="5635" max="5635" width="29.375" style="142" customWidth="1"/>
    <col min="5636" max="5636" width="25" style="142" customWidth="1"/>
    <col min="5637" max="5888" width="9" style="142"/>
    <col min="5889" max="5889" width="33.125" style="142" customWidth="1"/>
    <col min="5890" max="5890" width="25" style="142" customWidth="1"/>
    <col min="5891" max="5891" width="29.375" style="142" customWidth="1"/>
    <col min="5892" max="5892" width="25" style="142" customWidth="1"/>
    <col min="5893" max="6144" width="9" style="142"/>
    <col min="6145" max="6145" width="33.125" style="142" customWidth="1"/>
    <col min="6146" max="6146" width="25" style="142" customWidth="1"/>
    <col min="6147" max="6147" width="29.375" style="142" customWidth="1"/>
    <col min="6148" max="6148" width="25" style="142" customWidth="1"/>
    <col min="6149" max="6400" width="9" style="142"/>
    <col min="6401" max="6401" width="33.125" style="142" customWidth="1"/>
    <col min="6402" max="6402" width="25" style="142" customWidth="1"/>
    <col min="6403" max="6403" width="29.375" style="142" customWidth="1"/>
    <col min="6404" max="6404" width="25" style="142" customWidth="1"/>
    <col min="6405" max="6656" width="9" style="142"/>
    <col min="6657" max="6657" width="33.125" style="142" customWidth="1"/>
    <col min="6658" max="6658" width="25" style="142" customWidth="1"/>
    <col min="6659" max="6659" width="29.375" style="142" customWidth="1"/>
    <col min="6660" max="6660" width="25" style="142" customWidth="1"/>
    <col min="6661" max="6912" width="9" style="142"/>
    <col min="6913" max="6913" width="33.125" style="142" customWidth="1"/>
    <col min="6914" max="6914" width="25" style="142" customWidth="1"/>
    <col min="6915" max="6915" width="29.375" style="142" customWidth="1"/>
    <col min="6916" max="6916" width="25" style="142" customWidth="1"/>
    <col min="6917" max="7168" width="9" style="142"/>
    <col min="7169" max="7169" width="33.125" style="142" customWidth="1"/>
    <col min="7170" max="7170" width="25" style="142" customWidth="1"/>
    <col min="7171" max="7171" width="29.375" style="142" customWidth="1"/>
    <col min="7172" max="7172" width="25" style="142" customWidth="1"/>
    <col min="7173" max="7424" width="9" style="142"/>
    <col min="7425" max="7425" width="33.125" style="142" customWidth="1"/>
    <col min="7426" max="7426" width="25" style="142" customWidth="1"/>
    <col min="7427" max="7427" width="29.375" style="142" customWidth="1"/>
    <col min="7428" max="7428" width="25" style="142" customWidth="1"/>
    <col min="7429" max="7680" width="9" style="142"/>
    <col min="7681" max="7681" width="33.125" style="142" customWidth="1"/>
    <col min="7682" max="7682" width="25" style="142" customWidth="1"/>
    <col min="7683" max="7683" width="29.375" style="142" customWidth="1"/>
    <col min="7684" max="7684" width="25" style="142" customWidth="1"/>
    <col min="7685" max="7936" width="9" style="142"/>
    <col min="7937" max="7937" width="33.125" style="142" customWidth="1"/>
    <col min="7938" max="7938" width="25" style="142" customWidth="1"/>
    <col min="7939" max="7939" width="29.375" style="142" customWidth="1"/>
    <col min="7940" max="7940" width="25" style="142" customWidth="1"/>
    <col min="7941" max="8192" width="9" style="142"/>
    <col min="8193" max="8193" width="33.125" style="142" customWidth="1"/>
    <col min="8194" max="8194" width="25" style="142" customWidth="1"/>
    <col min="8195" max="8195" width="29.375" style="142" customWidth="1"/>
    <col min="8196" max="8196" width="25" style="142" customWidth="1"/>
    <col min="8197" max="8448" width="9" style="142"/>
    <col min="8449" max="8449" width="33.125" style="142" customWidth="1"/>
    <col min="8450" max="8450" width="25" style="142" customWidth="1"/>
    <col min="8451" max="8451" width="29.375" style="142" customWidth="1"/>
    <col min="8452" max="8452" width="25" style="142" customWidth="1"/>
    <col min="8453" max="8704" width="9" style="142"/>
    <col min="8705" max="8705" width="33.125" style="142" customWidth="1"/>
    <col min="8706" max="8706" width="25" style="142" customWidth="1"/>
    <col min="8707" max="8707" width="29.375" style="142" customWidth="1"/>
    <col min="8708" max="8708" width="25" style="142" customWidth="1"/>
    <col min="8709" max="8960" width="9" style="142"/>
    <col min="8961" max="8961" width="33.125" style="142" customWidth="1"/>
    <col min="8962" max="8962" width="25" style="142" customWidth="1"/>
    <col min="8963" max="8963" width="29.375" style="142" customWidth="1"/>
    <col min="8964" max="8964" width="25" style="142" customWidth="1"/>
    <col min="8965" max="9216" width="9" style="142"/>
    <col min="9217" max="9217" width="33.125" style="142" customWidth="1"/>
    <col min="9218" max="9218" width="25" style="142" customWidth="1"/>
    <col min="9219" max="9219" width="29.375" style="142" customWidth="1"/>
    <col min="9220" max="9220" width="25" style="142" customWidth="1"/>
    <col min="9221" max="9472" width="9" style="142"/>
    <col min="9473" max="9473" width="33.125" style="142" customWidth="1"/>
    <col min="9474" max="9474" width="25" style="142" customWidth="1"/>
    <col min="9475" max="9475" width="29.375" style="142" customWidth="1"/>
    <col min="9476" max="9476" width="25" style="142" customWidth="1"/>
    <col min="9477" max="9728" width="9" style="142"/>
    <col min="9729" max="9729" width="33.125" style="142" customWidth="1"/>
    <col min="9730" max="9730" width="25" style="142" customWidth="1"/>
    <col min="9731" max="9731" width="29.375" style="142" customWidth="1"/>
    <col min="9732" max="9732" width="25" style="142" customWidth="1"/>
    <col min="9733" max="9984" width="9" style="142"/>
    <col min="9985" max="9985" width="33.125" style="142" customWidth="1"/>
    <col min="9986" max="9986" width="25" style="142" customWidth="1"/>
    <col min="9987" max="9987" width="29.375" style="142" customWidth="1"/>
    <col min="9988" max="9988" width="25" style="142" customWidth="1"/>
    <col min="9989" max="10240" width="9" style="142"/>
    <col min="10241" max="10241" width="33.125" style="142" customWidth="1"/>
    <col min="10242" max="10242" width="25" style="142" customWidth="1"/>
    <col min="10243" max="10243" width="29.375" style="142" customWidth="1"/>
    <col min="10244" max="10244" width="25" style="142" customWidth="1"/>
    <col min="10245" max="10496" width="9" style="142"/>
    <col min="10497" max="10497" width="33.125" style="142" customWidth="1"/>
    <col min="10498" max="10498" width="25" style="142" customWidth="1"/>
    <col min="10499" max="10499" width="29.375" style="142" customWidth="1"/>
    <col min="10500" max="10500" width="25" style="142" customWidth="1"/>
    <col min="10501" max="10752" width="9" style="142"/>
    <col min="10753" max="10753" width="33.125" style="142" customWidth="1"/>
    <col min="10754" max="10754" width="25" style="142" customWidth="1"/>
    <col min="10755" max="10755" width="29.375" style="142" customWidth="1"/>
    <col min="10756" max="10756" width="25" style="142" customWidth="1"/>
    <col min="10757" max="11008" width="9" style="142"/>
    <col min="11009" max="11009" width="33.125" style="142" customWidth="1"/>
    <col min="11010" max="11010" width="25" style="142" customWidth="1"/>
    <col min="11011" max="11011" width="29.375" style="142" customWidth="1"/>
    <col min="11012" max="11012" width="25" style="142" customWidth="1"/>
    <col min="11013" max="11264" width="9" style="142"/>
    <col min="11265" max="11265" width="33.125" style="142" customWidth="1"/>
    <col min="11266" max="11266" width="25" style="142" customWidth="1"/>
    <col min="11267" max="11267" width="29.375" style="142" customWidth="1"/>
    <col min="11268" max="11268" width="25" style="142" customWidth="1"/>
    <col min="11269" max="11520" width="9" style="142"/>
    <col min="11521" max="11521" width="33.125" style="142" customWidth="1"/>
    <col min="11522" max="11522" width="25" style="142" customWidth="1"/>
    <col min="11523" max="11523" width="29.375" style="142" customWidth="1"/>
    <col min="11524" max="11524" width="25" style="142" customWidth="1"/>
    <col min="11525" max="11776" width="9" style="142"/>
    <col min="11777" max="11777" width="33.125" style="142" customWidth="1"/>
    <col min="11778" max="11778" width="25" style="142" customWidth="1"/>
    <col min="11779" max="11779" width="29.375" style="142" customWidth="1"/>
    <col min="11780" max="11780" width="25" style="142" customWidth="1"/>
    <col min="11781" max="12032" width="9" style="142"/>
    <col min="12033" max="12033" width="33.125" style="142" customWidth="1"/>
    <col min="12034" max="12034" width="25" style="142" customWidth="1"/>
    <col min="12035" max="12035" width="29.375" style="142" customWidth="1"/>
    <col min="12036" max="12036" width="25" style="142" customWidth="1"/>
    <col min="12037" max="12288" width="9" style="142"/>
    <col min="12289" max="12289" width="33.125" style="142" customWidth="1"/>
    <col min="12290" max="12290" width="25" style="142" customWidth="1"/>
    <col min="12291" max="12291" width="29.375" style="142" customWidth="1"/>
    <col min="12292" max="12292" width="25" style="142" customWidth="1"/>
    <col min="12293" max="12544" width="9" style="142"/>
    <col min="12545" max="12545" width="33.125" style="142" customWidth="1"/>
    <col min="12546" max="12546" width="25" style="142" customWidth="1"/>
    <col min="12547" max="12547" width="29.375" style="142" customWidth="1"/>
    <col min="12548" max="12548" width="25" style="142" customWidth="1"/>
    <col min="12549" max="12800" width="9" style="142"/>
    <col min="12801" max="12801" width="33.125" style="142" customWidth="1"/>
    <col min="12802" max="12802" width="25" style="142" customWidth="1"/>
    <col min="12803" max="12803" width="29.375" style="142" customWidth="1"/>
    <col min="12804" max="12804" width="25" style="142" customWidth="1"/>
    <col min="12805" max="13056" width="9" style="142"/>
    <col min="13057" max="13057" width="33.125" style="142" customWidth="1"/>
    <col min="13058" max="13058" width="25" style="142" customWidth="1"/>
    <col min="13059" max="13059" width="29.375" style="142" customWidth="1"/>
    <col min="13060" max="13060" width="25" style="142" customWidth="1"/>
    <col min="13061" max="13312" width="9" style="142"/>
    <col min="13313" max="13313" width="33.125" style="142" customWidth="1"/>
    <col min="13314" max="13314" width="25" style="142" customWidth="1"/>
    <col min="13315" max="13315" width="29.375" style="142" customWidth="1"/>
    <col min="13316" max="13316" width="25" style="142" customWidth="1"/>
    <col min="13317" max="13568" width="9" style="142"/>
    <col min="13569" max="13569" width="33.125" style="142" customWidth="1"/>
    <col min="13570" max="13570" width="25" style="142" customWidth="1"/>
    <col min="13571" max="13571" width="29.375" style="142" customWidth="1"/>
    <col min="13572" max="13572" width="25" style="142" customWidth="1"/>
    <col min="13573" max="13824" width="9" style="142"/>
    <col min="13825" max="13825" width="33.125" style="142" customWidth="1"/>
    <col min="13826" max="13826" width="25" style="142" customWidth="1"/>
    <col min="13827" max="13827" width="29.375" style="142" customWidth="1"/>
    <col min="13828" max="13828" width="25" style="142" customWidth="1"/>
    <col min="13829" max="14080" width="9" style="142"/>
    <col min="14081" max="14081" width="33.125" style="142" customWidth="1"/>
    <col min="14082" max="14082" width="25" style="142" customWidth="1"/>
    <col min="14083" max="14083" width="29.375" style="142" customWidth="1"/>
    <col min="14084" max="14084" width="25" style="142" customWidth="1"/>
    <col min="14085" max="14336" width="9" style="142"/>
    <col min="14337" max="14337" width="33.125" style="142" customWidth="1"/>
    <col min="14338" max="14338" width="25" style="142" customWidth="1"/>
    <col min="14339" max="14339" width="29.375" style="142" customWidth="1"/>
    <col min="14340" max="14340" width="25" style="142" customWidth="1"/>
    <col min="14341" max="14592" width="9" style="142"/>
    <col min="14593" max="14593" width="33.125" style="142" customWidth="1"/>
    <col min="14594" max="14594" width="25" style="142" customWidth="1"/>
    <col min="14595" max="14595" width="29.375" style="142" customWidth="1"/>
    <col min="14596" max="14596" width="25" style="142" customWidth="1"/>
    <col min="14597" max="14848" width="9" style="142"/>
    <col min="14849" max="14849" width="33.125" style="142" customWidth="1"/>
    <col min="14850" max="14850" width="25" style="142" customWidth="1"/>
    <col min="14851" max="14851" width="29.375" style="142" customWidth="1"/>
    <col min="14852" max="14852" width="25" style="142" customWidth="1"/>
    <col min="14853" max="15104" width="9" style="142"/>
    <col min="15105" max="15105" width="33.125" style="142" customWidth="1"/>
    <col min="15106" max="15106" width="25" style="142" customWidth="1"/>
    <col min="15107" max="15107" width="29.375" style="142" customWidth="1"/>
    <col min="15108" max="15108" width="25" style="142" customWidth="1"/>
    <col min="15109" max="15360" width="9" style="142"/>
    <col min="15361" max="15361" width="33.125" style="142" customWidth="1"/>
    <col min="15362" max="15362" width="25" style="142" customWidth="1"/>
    <col min="15363" max="15363" width="29.375" style="142" customWidth="1"/>
    <col min="15364" max="15364" width="25" style="142" customWidth="1"/>
    <col min="15365" max="15616" width="9" style="142"/>
    <col min="15617" max="15617" width="33.125" style="142" customWidth="1"/>
    <col min="15618" max="15618" width="25" style="142" customWidth="1"/>
    <col min="15619" max="15619" width="29.375" style="142" customWidth="1"/>
    <col min="15620" max="15620" width="25" style="142" customWidth="1"/>
    <col min="15621" max="15872" width="9" style="142"/>
    <col min="15873" max="15873" width="33.125" style="142" customWidth="1"/>
    <col min="15874" max="15874" width="25" style="142" customWidth="1"/>
    <col min="15875" max="15875" width="29.375" style="142" customWidth="1"/>
    <col min="15876" max="15876" width="25" style="142" customWidth="1"/>
    <col min="15877" max="16128" width="9" style="142"/>
    <col min="16129" max="16129" width="33.125" style="142" customWidth="1"/>
    <col min="16130" max="16130" width="25" style="142" customWidth="1"/>
    <col min="16131" max="16131" width="29.375" style="142" customWidth="1"/>
    <col min="16132" max="16132" width="25" style="142" customWidth="1"/>
    <col min="16133" max="16384" width="9" style="142"/>
  </cols>
  <sheetData>
    <row r="1" spans="1:4" ht="37.5" customHeight="1">
      <c r="A1" s="629" t="s">
        <v>2840</v>
      </c>
      <c r="B1" s="629"/>
      <c r="C1" s="629"/>
      <c r="D1" s="629"/>
    </row>
    <row r="2" spans="1:4" ht="15" customHeight="1">
      <c r="A2" s="305"/>
      <c r="B2" s="305"/>
      <c r="C2" s="284"/>
      <c r="D2" s="306" t="s">
        <v>2841</v>
      </c>
    </row>
    <row r="3" spans="1:4" ht="15" customHeight="1">
      <c r="A3" s="286" t="s">
        <v>2803</v>
      </c>
      <c r="B3" s="286"/>
      <c r="C3" s="286"/>
      <c r="D3" s="289" t="s">
        <v>1458</v>
      </c>
    </row>
    <row r="4" spans="1:4" ht="37.5" customHeight="1">
      <c r="A4" s="290" t="s">
        <v>2842</v>
      </c>
      <c r="B4" s="291" t="s">
        <v>2843</v>
      </c>
      <c r="C4" s="290" t="s">
        <v>2842</v>
      </c>
      <c r="D4" s="291" t="s">
        <v>2843</v>
      </c>
    </row>
    <row r="5" spans="1:4" ht="22.5" customHeight="1">
      <c r="A5" s="294" t="s">
        <v>1460</v>
      </c>
      <c r="B5" s="150">
        <v>4075442.09</v>
      </c>
      <c r="C5" s="294" t="s">
        <v>1461</v>
      </c>
      <c r="D5" s="150">
        <v>22193080</v>
      </c>
    </row>
    <row r="6" spans="1:4" ht="22.5" customHeight="1">
      <c r="A6" s="294" t="s">
        <v>1462</v>
      </c>
      <c r="B6" s="150">
        <v>0</v>
      </c>
      <c r="C6" s="294" t="s">
        <v>1463</v>
      </c>
      <c r="D6" s="150">
        <v>8043681.0800000001</v>
      </c>
    </row>
    <row r="7" spans="1:4" ht="22.5" customHeight="1">
      <c r="A7" s="294" t="s">
        <v>2844</v>
      </c>
      <c r="B7" s="150">
        <v>1174547.8400000001</v>
      </c>
      <c r="C7" s="294" t="s">
        <v>1443</v>
      </c>
      <c r="D7" s="150">
        <v>0</v>
      </c>
    </row>
    <row r="8" spans="1:4" ht="22.5" customHeight="1">
      <c r="A8" s="294" t="s">
        <v>2845</v>
      </c>
      <c r="B8" s="150">
        <v>22242024.780000001</v>
      </c>
      <c r="C8" s="290" t="s">
        <v>1445</v>
      </c>
      <c r="D8" s="290" t="s">
        <v>1445</v>
      </c>
    </row>
    <row r="9" spans="1:4" ht="22.5" customHeight="1">
      <c r="A9" s="302" t="s">
        <v>2846</v>
      </c>
      <c r="B9" s="150">
        <v>22193080</v>
      </c>
      <c r="C9" s="290" t="s">
        <v>1445</v>
      </c>
      <c r="D9" s="290" t="s">
        <v>1445</v>
      </c>
    </row>
    <row r="10" spans="1:4" ht="22.5" customHeight="1">
      <c r="A10" s="302" t="s">
        <v>2847</v>
      </c>
      <c r="B10" s="150">
        <v>48944.78</v>
      </c>
      <c r="C10" s="290" t="s">
        <v>1445</v>
      </c>
      <c r="D10" s="290" t="s">
        <v>1445</v>
      </c>
    </row>
    <row r="11" spans="1:4" ht="22.5" customHeight="1">
      <c r="A11" s="294" t="s">
        <v>1465</v>
      </c>
      <c r="B11" s="150">
        <v>-1317.01</v>
      </c>
      <c r="C11" s="294" t="s">
        <v>1444</v>
      </c>
      <c r="D11" s="150">
        <v>0</v>
      </c>
    </row>
    <row r="12" spans="1:4" ht="22.5" customHeight="1">
      <c r="A12" s="294" t="s">
        <v>1466</v>
      </c>
      <c r="B12" s="150">
        <v>0</v>
      </c>
      <c r="C12" s="294" t="s">
        <v>1447</v>
      </c>
      <c r="D12" s="150">
        <v>0</v>
      </c>
    </row>
    <row r="13" spans="1:4" s="154" customFormat="1" ht="22.5" customHeight="1">
      <c r="A13" s="374" t="s">
        <v>1467</v>
      </c>
      <c r="B13" s="150">
        <v>27490697.699999999</v>
      </c>
      <c r="C13" s="374" t="s">
        <v>1449</v>
      </c>
      <c r="D13" s="150">
        <v>30236761.079999998</v>
      </c>
    </row>
    <row r="14" spans="1:4" s="154" customFormat="1" ht="22.5" customHeight="1">
      <c r="A14" s="374" t="s">
        <v>1468</v>
      </c>
      <c r="B14" s="150">
        <v>0</v>
      </c>
      <c r="C14" s="374" t="s">
        <v>1450</v>
      </c>
      <c r="D14" s="150">
        <v>0</v>
      </c>
    </row>
    <row r="15" spans="1:4" s="154" customFormat="1" ht="22.5" customHeight="1">
      <c r="A15" s="374" t="s">
        <v>1469</v>
      </c>
      <c r="B15" s="150">
        <v>0</v>
      </c>
      <c r="C15" s="374" t="s">
        <v>1452</v>
      </c>
      <c r="D15" s="150">
        <v>0</v>
      </c>
    </row>
    <row r="16" spans="1:4" s="154" customFormat="1" ht="22.5" customHeight="1">
      <c r="A16" s="374" t="s">
        <v>1470</v>
      </c>
      <c r="B16" s="150">
        <v>27490697.699999999</v>
      </c>
      <c r="C16" s="374" t="s">
        <v>1454</v>
      </c>
      <c r="D16" s="150">
        <v>30236761.079999998</v>
      </c>
    </row>
    <row r="17" spans="1:4" s="154" customFormat="1" ht="22.5" customHeight="1">
      <c r="A17" s="161" t="s">
        <v>1445</v>
      </c>
      <c r="B17" s="161" t="s">
        <v>1445</v>
      </c>
      <c r="C17" s="374" t="s">
        <v>1455</v>
      </c>
      <c r="D17" s="150">
        <v>-2746063.379999999</v>
      </c>
    </row>
    <row r="18" spans="1:4" s="154" customFormat="1" ht="22.5" customHeight="1">
      <c r="A18" s="374" t="s">
        <v>1471</v>
      </c>
      <c r="B18" s="150">
        <v>41025225.450000003</v>
      </c>
      <c r="C18" s="374" t="s">
        <v>1457</v>
      </c>
      <c r="D18" s="150">
        <v>38279162.070000008</v>
      </c>
    </row>
    <row r="19" spans="1:4" s="154" customFormat="1" ht="22.5" customHeight="1">
      <c r="A19" s="161" t="s">
        <v>1568</v>
      </c>
      <c r="B19" s="150">
        <v>68515923.150000006</v>
      </c>
      <c r="C19" s="161" t="s">
        <v>2848</v>
      </c>
      <c r="D19" s="150">
        <v>68515923.150000006</v>
      </c>
    </row>
    <row r="20" spans="1:4" ht="15" customHeight="1">
      <c r="A20" s="307"/>
      <c r="B20" s="307"/>
      <c r="C20" s="307"/>
      <c r="D20" s="227"/>
    </row>
  </sheetData>
  <mergeCells count="1">
    <mergeCell ref="A1:D1"/>
  </mergeCells>
  <phoneticPr fontId="23" type="noConversion"/>
  <pageMargins left="0.74803149606299213" right="0.74803149606299213" top="0.98425196850393704" bottom="0.98425196850393704" header="0.51181102362204722" footer="0.51181102362204722"/>
  <pageSetup paperSize="9" scale="99" orientation="landscape" errors="blank" r:id="rId1"/>
  <headerFooter alignWithMargins="0"/>
</worksheet>
</file>

<file path=xl/worksheets/sheet26.xml><?xml version="1.0" encoding="utf-8"?>
<worksheet xmlns="http://schemas.openxmlformats.org/spreadsheetml/2006/main" xmlns:r="http://schemas.openxmlformats.org/officeDocument/2006/relationships">
  <sheetPr>
    <pageSetUpPr fitToPage="1"/>
  </sheetPr>
  <dimension ref="A1:D18"/>
  <sheetViews>
    <sheetView zoomScaleNormal="100" workbookViewId="0">
      <selection activeCell="D18" sqref="D18"/>
    </sheetView>
  </sheetViews>
  <sheetFormatPr defaultRowHeight="14.25" customHeight="1"/>
  <cols>
    <col min="1" max="1" width="36.125" style="142" customWidth="1"/>
    <col min="2" max="2" width="25" style="142" customWidth="1"/>
    <col min="3" max="3" width="36.625" style="142" customWidth="1"/>
    <col min="4" max="4" width="25" style="142" customWidth="1"/>
    <col min="5" max="256" width="9" style="142"/>
    <col min="257" max="257" width="36.125" style="142" customWidth="1"/>
    <col min="258" max="258" width="25" style="142" customWidth="1"/>
    <col min="259" max="259" width="36.625" style="142" customWidth="1"/>
    <col min="260" max="260" width="25" style="142" customWidth="1"/>
    <col min="261" max="512" width="9" style="142"/>
    <col min="513" max="513" width="36.125" style="142" customWidth="1"/>
    <col min="514" max="514" width="25" style="142" customWidth="1"/>
    <col min="515" max="515" width="36.625" style="142" customWidth="1"/>
    <col min="516" max="516" width="25" style="142" customWidth="1"/>
    <col min="517" max="768" width="9" style="142"/>
    <col min="769" max="769" width="36.125" style="142" customWidth="1"/>
    <col min="770" max="770" width="25" style="142" customWidth="1"/>
    <col min="771" max="771" width="36.625" style="142" customWidth="1"/>
    <col min="772" max="772" width="25" style="142" customWidth="1"/>
    <col min="773" max="1024" width="9" style="142"/>
    <col min="1025" max="1025" width="36.125" style="142" customWidth="1"/>
    <col min="1026" max="1026" width="25" style="142" customWidth="1"/>
    <col min="1027" max="1027" width="36.625" style="142" customWidth="1"/>
    <col min="1028" max="1028" width="25" style="142" customWidth="1"/>
    <col min="1029" max="1280" width="9" style="142"/>
    <col min="1281" max="1281" width="36.125" style="142" customWidth="1"/>
    <col min="1282" max="1282" width="25" style="142" customWidth="1"/>
    <col min="1283" max="1283" width="36.625" style="142" customWidth="1"/>
    <col min="1284" max="1284" width="25" style="142" customWidth="1"/>
    <col min="1285" max="1536" width="9" style="142"/>
    <col min="1537" max="1537" width="36.125" style="142" customWidth="1"/>
    <col min="1538" max="1538" width="25" style="142" customWidth="1"/>
    <col min="1539" max="1539" width="36.625" style="142" customWidth="1"/>
    <col min="1540" max="1540" width="25" style="142" customWidth="1"/>
    <col min="1541" max="1792" width="9" style="142"/>
    <col min="1793" max="1793" width="36.125" style="142" customWidth="1"/>
    <col min="1794" max="1794" width="25" style="142" customWidth="1"/>
    <col min="1795" max="1795" width="36.625" style="142" customWidth="1"/>
    <col min="1796" max="1796" width="25" style="142" customWidth="1"/>
    <col min="1797" max="2048" width="9" style="142"/>
    <col min="2049" max="2049" width="36.125" style="142" customWidth="1"/>
    <col min="2050" max="2050" width="25" style="142" customWidth="1"/>
    <col min="2051" max="2051" width="36.625" style="142" customWidth="1"/>
    <col min="2052" max="2052" width="25" style="142" customWidth="1"/>
    <col min="2053" max="2304" width="9" style="142"/>
    <col min="2305" max="2305" width="36.125" style="142" customWidth="1"/>
    <col min="2306" max="2306" width="25" style="142" customWidth="1"/>
    <col min="2307" max="2307" width="36.625" style="142" customWidth="1"/>
    <col min="2308" max="2308" width="25" style="142" customWidth="1"/>
    <col min="2309" max="2560" width="9" style="142"/>
    <col min="2561" max="2561" width="36.125" style="142" customWidth="1"/>
    <col min="2562" max="2562" width="25" style="142" customWidth="1"/>
    <col min="2563" max="2563" width="36.625" style="142" customWidth="1"/>
    <col min="2564" max="2564" width="25" style="142" customWidth="1"/>
    <col min="2565" max="2816" width="9" style="142"/>
    <col min="2817" max="2817" width="36.125" style="142" customWidth="1"/>
    <col min="2818" max="2818" width="25" style="142" customWidth="1"/>
    <col min="2819" max="2819" width="36.625" style="142" customWidth="1"/>
    <col min="2820" max="2820" width="25" style="142" customWidth="1"/>
    <col min="2821" max="3072" width="9" style="142"/>
    <col min="3073" max="3073" width="36.125" style="142" customWidth="1"/>
    <col min="3074" max="3074" width="25" style="142" customWidth="1"/>
    <col min="3075" max="3075" width="36.625" style="142" customWidth="1"/>
    <col min="3076" max="3076" width="25" style="142" customWidth="1"/>
    <col min="3077" max="3328" width="9" style="142"/>
    <col min="3329" max="3329" width="36.125" style="142" customWidth="1"/>
    <col min="3330" max="3330" width="25" style="142" customWidth="1"/>
    <col min="3331" max="3331" width="36.625" style="142" customWidth="1"/>
    <col min="3332" max="3332" width="25" style="142" customWidth="1"/>
    <col min="3333" max="3584" width="9" style="142"/>
    <col min="3585" max="3585" width="36.125" style="142" customWidth="1"/>
    <col min="3586" max="3586" width="25" style="142" customWidth="1"/>
    <col min="3587" max="3587" width="36.625" style="142" customWidth="1"/>
    <col min="3588" max="3588" width="25" style="142" customWidth="1"/>
    <col min="3589" max="3840" width="9" style="142"/>
    <col min="3841" max="3841" width="36.125" style="142" customWidth="1"/>
    <col min="3842" max="3842" width="25" style="142" customWidth="1"/>
    <col min="3843" max="3843" width="36.625" style="142" customWidth="1"/>
    <col min="3844" max="3844" width="25" style="142" customWidth="1"/>
    <col min="3845" max="4096" width="9" style="142"/>
    <col min="4097" max="4097" width="36.125" style="142" customWidth="1"/>
    <col min="4098" max="4098" width="25" style="142" customWidth="1"/>
    <col min="4099" max="4099" width="36.625" style="142" customWidth="1"/>
    <col min="4100" max="4100" width="25" style="142" customWidth="1"/>
    <col min="4101" max="4352" width="9" style="142"/>
    <col min="4353" max="4353" width="36.125" style="142" customWidth="1"/>
    <col min="4354" max="4354" width="25" style="142" customWidth="1"/>
    <col min="4355" max="4355" width="36.625" style="142" customWidth="1"/>
    <col min="4356" max="4356" width="25" style="142" customWidth="1"/>
    <col min="4357" max="4608" width="9" style="142"/>
    <col min="4609" max="4609" width="36.125" style="142" customWidth="1"/>
    <col min="4610" max="4610" width="25" style="142" customWidth="1"/>
    <col min="4611" max="4611" width="36.625" style="142" customWidth="1"/>
    <col min="4612" max="4612" width="25" style="142" customWidth="1"/>
    <col min="4613" max="4864" width="9" style="142"/>
    <col min="4865" max="4865" width="36.125" style="142" customWidth="1"/>
    <col min="4866" max="4866" width="25" style="142" customWidth="1"/>
    <col min="4867" max="4867" width="36.625" style="142" customWidth="1"/>
    <col min="4868" max="4868" width="25" style="142" customWidth="1"/>
    <col min="4869" max="5120" width="9" style="142"/>
    <col min="5121" max="5121" width="36.125" style="142" customWidth="1"/>
    <col min="5122" max="5122" width="25" style="142" customWidth="1"/>
    <col min="5123" max="5123" width="36.625" style="142" customWidth="1"/>
    <col min="5124" max="5124" width="25" style="142" customWidth="1"/>
    <col min="5125" max="5376" width="9" style="142"/>
    <col min="5377" max="5377" width="36.125" style="142" customWidth="1"/>
    <col min="5378" max="5378" width="25" style="142" customWidth="1"/>
    <col min="5379" max="5379" width="36.625" style="142" customWidth="1"/>
    <col min="5380" max="5380" width="25" style="142" customWidth="1"/>
    <col min="5381" max="5632" width="9" style="142"/>
    <col min="5633" max="5633" width="36.125" style="142" customWidth="1"/>
    <col min="5634" max="5634" width="25" style="142" customWidth="1"/>
    <col min="5635" max="5635" width="36.625" style="142" customWidth="1"/>
    <col min="5636" max="5636" width="25" style="142" customWidth="1"/>
    <col min="5637" max="5888" width="9" style="142"/>
    <col min="5889" max="5889" width="36.125" style="142" customWidth="1"/>
    <col min="5890" max="5890" width="25" style="142" customWidth="1"/>
    <col min="5891" max="5891" width="36.625" style="142" customWidth="1"/>
    <col min="5892" max="5892" width="25" style="142" customWidth="1"/>
    <col min="5893" max="6144" width="9" style="142"/>
    <col min="6145" max="6145" width="36.125" style="142" customWidth="1"/>
    <col min="6146" max="6146" width="25" style="142" customWidth="1"/>
    <col min="6147" max="6147" width="36.625" style="142" customWidth="1"/>
    <col min="6148" max="6148" width="25" style="142" customWidth="1"/>
    <col min="6149" max="6400" width="9" style="142"/>
    <col min="6401" max="6401" width="36.125" style="142" customWidth="1"/>
    <col min="6402" max="6402" width="25" style="142" customWidth="1"/>
    <col min="6403" max="6403" width="36.625" style="142" customWidth="1"/>
    <col min="6404" max="6404" width="25" style="142" customWidth="1"/>
    <col min="6405" max="6656" width="9" style="142"/>
    <col min="6657" max="6657" width="36.125" style="142" customWidth="1"/>
    <col min="6658" max="6658" width="25" style="142" customWidth="1"/>
    <col min="6659" max="6659" width="36.625" style="142" customWidth="1"/>
    <col min="6660" max="6660" width="25" style="142" customWidth="1"/>
    <col min="6661" max="6912" width="9" style="142"/>
    <col min="6913" max="6913" width="36.125" style="142" customWidth="1"/>
    <col min="6914" max="6914" width="25" style="142" customWidth="1"/>
    <col min="6915" max="6915" width="36.625" style="142" customWidth="1"/>
    <col min="6916" max="6916" width="25" style="142" customWidth="1"/>
    <col min="6917" max="7168" width="9" style="142"/>
    <col min="7169" max="7169" width="36.125" style="142" customWidth="1"/>
    <col min="7170" max="7170" width="25" style="142" customWidth="1"/>
    <col min="7171" max="7171" width="36.625" style="142" customWidth="1"/>
    <col min="7172" max="7172" width="25" style="142" customWidth="1"/>
    <col min="7173" max="7424" width="9" style="142"/>
    <col min="7425" max="7425" width="36.125" style="142" customWidth="1"/>
    <col min="7426" max="7426" width="25" style="142" customWidth="1"/>
    <col min="7427" max="7427" width="36.625" style="142" customWidth="1"/>
    <col min="7428" max="7428" width="25" style="142" customWidth="1"/>
    <col min="7429" max="7680" width="9" style="142"/>
    <col min="7681" max="7681" width="36.125" style="142" customWidth="1"/>
    <col min="7682" max="7682" width="25" style="142" customWidth="1"/>
    <col min="7683" max="7683" width="36.625" style="142" customWidth="1"/>
    <col min="7684" max="7684" width="25" style="142" customWidth="1"/>
    <col min="7685" max="7936" width="9" style="142"/>
    <col min="7937" max="7937" width="36.125" style="142" customWidth="1"/>
    <col min="7938" max="7938" width="25" style="142" customWidth="1"/>
    <col min="7939" max="7939" width="36.625" style="142" customWidth="1"/>
    <col min="7940" max="7940" width="25" style="142" customWidth="1"/>
    <col min="7941" max="8192" width="9" style="142"/>
    <col min="8193" max="8193" width="36.125" style="142" customWidth="1"/>
    <col min="8194" max="8194" width="25" style="142" customWidth="1"/>
    <col min="8195" max="8195" width="36.625" style="142" customWidth="1"/>
    <col min="8196" max="8196" width="25" style="142" customWidth="1"/>
    <col min="8197" max="8448" width="9" style="142"/>
    <col min="8449" max="8449" width="36.125" style="142" customWidth="1"/>
    <col min="8450" max="8450" width="25" style="142" customWidth="1"/>
    <col min="8451" max="8451" width="36.625" style="142" customWidth="1"/>
    <col min="8452" max="8452" width="25" style="142" customWidth="1"/>
    <col min="8453" max="8704" width="9" style="142"/>
    <col min="8705" max="8705" width="36.125" style="142" customWidth="1"/>
    <col min="8706" max="8706" width="25" style="142" customWidth="1"/>
    <col min="8707" max="8707" width="36.625" style="142" customWidth="1"/>
    <col min="8708" max="8708" width="25" style="142" customWidth="1"/>
    <col min="8709" max="8960" width="9" style="142"/>
    <col min="8961" max="8961" width="36.125" style="142" customWidth="1"/>
    <col min="8962" max="8962" width="25" style="142" customWidth="1"/>
    <col min="8963" max="8963" width="36.625" style="142" customWidth="1"/>
    <col min="8964" max="8964" width="25" style="142" customWidth="1"/>
    <col min="8965" max="9216" width="9" style="142"/>
    <col min="9217" max="9217" width="36.125" style="142" customWidth="1"/>
    <col min="9218" max="9218" width="25" style="142" customWidth="1"/>
    <col min="9219" max="9219" width="36.625" style="142" customWidth="1"/>
    <col min="9220" max="9220" width="25" style="142" customWidth="1"/>
    <col min="9221" max="9472" width="9" style="142"/>
    <col min="9473" max="9473" width="36.125" style="142" customWidth="1"/>
    <col min="9474" max="9474" width="25" style="142" customWidth="1"/>
    <col min="9475" max="9475" width="36.625" style="142" customWidth="1"/>
    <col min="9476" max="9476" width="25" style="142" customWidth="1"/>
    <col min="9477" max="9728" width="9" style="142"/>
    <col min="9729" max="9729" width="36.125" style="142" customWidth="1"/>
    <col min="9730" max="9730" width="25" style="142" customWidth="1"/>
    <col min="9731" max="9731" width="36.625" style="142" customWidth="1"/>
    <col min="9732" max="9732" width="25" style="142" customWidth="1"/>
    <col min="9733" max="9984" width="9" style="142"/>
    <col min="9985" max="9985" width="36.125" style="142" customWidth="1"/>
    <col min="9986" max="9986" width="25" style="142" customWidth="1"/>
    <col min="9987" max="9987" width="36.625" style="142" customWidth="1"/>
    <col min="9988" max="9988" width="25" style="142" customWidth="1"/>
    <col min="9989" max="10240" width="9" style="142"/>
    <col min="10241" max="10241" width="36.125" style="142" customWidth="1"/>
    <col min="10242" max="10242" width="25" style="142" customWidth="1"/>
    <col min="10243" max="10243" width="36.625" style="142" customWidth="1"/>
    <col min="10244" max="10244" width="25" style="142" customWidth="1"/>
    <col min="10245" max="10496" width="9" style="142"/>
    <col min="10497" max="10497" width="36.125" style="142" customWidth="1"/>
    <col min="10498" max="10498" width="25" style="142" customWidth="1"/>
    <col min="10499" max="10499" width="36.625" style="142" customWidth="1"/>
    <col min="10500" max="10500" width="25" style="142" customWidth="1"/>
    <col min="10501" max="10752" width="9" style="142"/>
    <col min="10753" max="10753" width="36.125" style="142" customWidth="1"/>
    <col min="10754" max="10754" width="25" style="142" customWidth="1"/>
    <col min="10755" max="10755" width="36.625" style="142" customWidth="1"/>
    <col min="10756" max="10756" width="25" style="142" customWidth="1"/>
    <col min="10757" max="11008" width="9" style="142"/>
    <col min="11009" max="11009" width="36.125" style="142" customWidth="1"/>
    <col min="11010" max="11010" width="25" style="142" customWidth="1"/>
    <col min="11011" max="11011" width="36.625" style="142" customWidth="1"/>
    <col min="11012" max="11012" width="25" style="142" customWidth="1"/>
    <col min="11013" max="11264" width="9" style="142"/>
    <col min="11265" max="11265" width="36.125" style="142" customWidth="1"/>
    <col min="11266" max="11266" width="25" style="142" customWidth="1"/>
    <col min="11267" max="11267" width="36.625" style="142" customWidth="1"/>
    <col min="11268" max="11268" width="25" style="142" customWidth="1"/>
    <col min="11269" max="11520" width="9" style="142"/>
    <col min="11521" max="11521" width="36.125" style="142" customWidth="1"/>
    <col min="11522" max="11522" width="25" style="142" customWidth="1"/>
    <col min="11523" max="11523" width="36.625" style="142" customWidth="1"/>
    <col min="11524" max="11524" width="25" style="142" customWidth="1"/>
    <col min="11525" max="11776" width="9" style="142"/>
    <col min="11777" max="11777" width="36.125" style="142" customWidth="1"/>
    <col min="11778" max="11778" width="25" style="142" customWidth="1"/>
    <col min="11779" max="11779" width="36.625" style="142" customWidth="1"/>
    <col min="11780" max="11780" width="25" style="142" customWidth="1"/>
    <col min="11781" max="12032" width="9" style="142"/>
    <col min="12033" max="12033" width="36.125" style="142" customWidth="1"/>
    <col min="12034" max="12034" width="25" style="142" customWidth="1"/>
    <col min="12035" max="12035" width="36.625" style="142" customWidth="1"/>
    <col min="12036" max="12036" width="25" style="142" customWidth="1"/>
    <col min="12037" max="12288" width="9" style="142"/>
    <col min="12289" max="12289" width="36.125" style="142" customWidth="1"/>
    <col min="12290" max="12290" width="25" style="142" customWidth="1"/>
    <col min="12291" max="12291" width="36.625" style="142" customWidth="1"/>
    <col min="12292" max="12292" width="25" style="142" customWidth="1"/>
    <col min="12293" max="12544" width="9" style="142"/>
    <col min="12545" max="12545" width="36.125" style="142" customWidth="1"/>
    <col min="12546" max="12546" width="25" style="142" customWidth="1"/>
    <col min="12547" max="12547" width="36.625" style="142" customWidth="1"/>
    <col min="12548" max="12548" width="25" style="142" customWidth="1"/>
    <col min="12549" max="12800" width="9" style="142"/>
    <col min="12801" max="12801" width="36.125" style="142" customWidth="1"/>
    <col min="12802" max="12802" width="25" style="142" customWidth="1"/>
    <col min="12803" max="12803" width="36.625" style="142" customWidth="1"/>
    <col min="12804" max="12804" width="25" style="142" customWidth="1"/>
    <col min="12805" max="13056" width="9" style="142"/>
    <col min="13057" max="13057" width="36.125" style="142" customWidth="1"/>
    <col min="13058" max="13058" width="25" style="142" customWidth="1"/>
    <col min="13059" max="13059" width="36.625" style="142" customWidth="1"/>
    <col min="13060" max="13060" width="25" style="142" customWidth="1"/>
    <col min="13061" max="13312" width="9" style="142"/>
    <col min="13313" max="13313" width="36.125" style="142" customWidth="1"/>
    <col min="13314" max="13314" width="25" style="142" customWidth="1"/>
    <col min="13315" max="13315" width="36.625" style="142" customWidth="1"/>
    <col min="13316" max="13316" width="25" style="142" customWidth="1"/>
    <col min="13317" max="13568" width="9" style="142"/>
    <col min="13569" max="13569" width="36.125" style="142" customWidth="1"/>
    <col min="13570" max="13570" width="25" style="142" customWidth="1"/>
    <col min="13571" max="13571" width="36.625" style="142" customWidth="1"/>
    <col min="13572" max="13572" width="25" style="142" customWidth="1"/>
    <col min="13573" max="13824" width="9" style="142"/>
    <col min="13825" max="13825" width="36.125" style="142" customWidth="1"/>
    <col min="13826" max="13826" width="25" style="142" customWidth="1"/>
    <col min="13827" max="13827" width="36.625" style="142" customWidth="1"/>
    <col min="13828" max="13828" width="25" style="142" customWidth="1"/>
    <col min="13829" max="14080" width="9" style="142"/>
    <col min="14081" max="14081" width="36.125" style="142" customWidth="1"/>
    <col min="14082" max="14082" width="25" style="142" customWidth="1"/>
    <col min="14083" max="14083" width="36.625" style="142" customWidth="1"/>
    <col min="14084" max="14084" width="25" style="142" customWidth="1"/>
    <col min="14085" max="14336" width="9" style="142"/>
    <col min="14337" max="14337" width="36.125" style="142" customWidth="1"/>
    <col min="14338" max="14338" width="25" style="142" customWidth="1"/>
    <col min="14339" max="14339" width="36.625" style="142" customWidth="1"/>
    <col min="14340" max="14340" width="25" style="142" customWidth="1"/>
    <col min="14341" max="14592" width="9" style="142"/>
    <col min="14593" max="14593" width="36.125" style="142" customWidth="1"/>
    <col min="14594" max="14594" width="25" style="142" customWidth="1"/>
    <col min="14595" max="14595" width="36.625" style="142" customWidth="1"/>
    <col min="14596" max="14596" width="25" style="142" customWidth="1"/>
    <col min="14597" max="14848" width="9" style="142"/>
    <col min="14849" max="14849" width="36.125" style="142" customWidth="1"/>
    <col min="14850" max="14850" width="25" style="142" customWidth="1"/>
    <col min="14851" max="14851" width="36.625" style="142" customWidth="1"/>
    <col min="14852" max="14852" width="25" style="142" customWidth="1"/>
    <col min="14853" max="15104" width="9" style="142"/>
    <col min="15105" max="15105" width="36.125" style="142" customWidth="1"/>
    <col min="15106" max="15106" width="25" style="142" customWidth="1"/>
    <col min="15107" max="15107" width="36.625" style="142" customWidth="1"/>
    <col min="15108" max="15108" width="25" style="142" customWidth="1"/>
    <col min="15109" max="15360" width="9" style="142"/>
    <col min="15361" max="15361" width="36.125" style="142" customWidth="1"/>
    <col min="15362" max="15362" width="25" style="142" customWidth="1"/>
    <col min="15363" max="15363" width="36.625" style="142" customWidth="1"/>
    <col min="15364" max="15364" width="25" style="142" customWidth="1"/>
    <col min="15365" max="15616" width="9" style="142"/>
    <col min="15617" max="15617" width="36.125" style="142" customWidth="1"/>
    <col min="15618" max="15618" width="25" style="142" customWidth="1"/>
    <col min="15619" max="15619" width="36.625" style="142" customWidth="1"/>
    <col min="15620" max="15620" width="25" style="142" customWidth="1"/>
    <col min="15621" max="15872" width="9" style="142"/>
    <col min="15873" max="15873" width="36.125" style="142" customWidth="1"/>
    <col min="15874" max="15874" width="25" style="142" customWidth="1"/>
    <col min="15875" max="15875" width="36.625" style="142" customWidth="1"/>
    <col min="15876" max="15876" width="25" style="142" customWidth="1"/>
    <col min="15877" max="16128" width="9" style="142"/>
    <col min="16129" max="16129" width="36.125" style="142" customWidth="1"/>
    <col min="16130" max="16130" width="25" style="142" customWidth="1"/>
    <col min="16131" max="16131" width="36.625" style="142" customWidth="1"/>
    <col min="16132" max="16132" width="25" style="142" customWidth="1"/>
    <col min="16133" max="16384" width="9" style="142"/>
  </cols>
  <sheetData>
    <row r="1" spans="1:4" ht="37.5" customHeight="1">
      <c r="A1" s="629" t="s">
        <v>2849</v>
      </c>
      <c r="B1" s="629"/>
      <c r="C1" s="629"/>
      <c r="D1" s="629"/>
    </row>
    <row r="2" spans="1:4" ht="14.25" hidden="1" customHeight="1">
      <c r="A2" s="146"/>
      <c r="B2" s="146"/>
      <c r="C2" s="146"/>
      <c r="D2" s="146"/>
    </row>
    <row r="3" spans="1:4" ht="15" customHeight="1">
      <c r="A3" s="284"/>
      <c r="B3" s="283"/>
      <c r="C3" s="284"/>
      <c r="D3" s="285" t="s">
        <v>2850</v>
      </c>
    </row>
    <row r="4" spans="1:4" ht="15" customHeight="1">
      <c r="A4" s="286" t="s">
        <v>2803</v>
      </c>
      <c r="B4" s="289"/>
      <c r="C4" s="287"/>
      <c r="D4" s="289" t="s">
        <v>1458</v>
      </c>
    </row>
    <row r="5" spans="1:4" ht="37.5" customHeight="1">
      <c r="A5" s="290" t="s">
        <v>1487</v>
      </c>
      <c r="B5" s="290" t="s">
        <v>1488</v>
      </c>
      <c r="C5" s="290" t="s">
        <v>1487</v>
      </c>
      <c r="D5" s="290" t="s">
        <v>1488</v>
      </c>
    </row>
    <row r="6" spans="1:4" ht="22.5" customHeight="1">
      <c r="A6" s="294" t="s">
        <v>1436</v>
      </c>
      <c r="B6" s="295">
        <v>180163927.99000001</v>
      </c>
      <c r="C6" s="294" t="s">
        <v>1437</v>
      </c>
      <c r="D6" s="295">
        <v>0</v>
      </c>
    </row>
    <row r="7" spans="1:4" ht="22.5" customHeight="1">
      <c r="A7" s="294" t="s">
        <v>2836</v>
      </c>
      <c r="B7" s="295">
        <v>0</v>
      </c>
      <c r="C7" s="290" t="s">
        <v>1445</v>
      </c>
      <c r="D7" s="308" t="s">
        <v>1445</v>
      </c>
    </row>
    <row r="8" spans="1:4" ht="22.5" customHeight="1">
      <c r="A8" s="294" t="s">
        <v>1440</v>
      </c>
      <c r="B8" s="295">
        <v>0</v>
      </c>
      <c r="C8" s="290" t="s">
        <v>1445</v>
      </c>
      <c r="D8" s="308" t="s">
        <v>1445</v>
      </c>
    </row>
    <row r="9" spans="1:4" ht="22.5" customHeight="1">
      <c r="A9" s="294" t="s">
        <v>1442</v>
      </c>
      <c r="B9" s="295">
        <v>0</v>
      </c>
      <c r="C9" s="294" t="s">
        <v>1476</v>
      </c>
      <c r="D9" s="295">
        <v>0</v>
      </c>
    </row>
    <row r="10" spans="1:4" ht="22.5" customHeight="1">
      <c r="A10" s="294" t="s">
        <v>1446</v>
      </c>
      <c r="B10" s="295">
        <v>0</v>
      </c>
      <c r="C10" s="294" t="s">
        <v>1477</v>
      </c>
      <c r="D10" s="295">
        <v>0</v>
      </c>
    </row>
    <row r="11" spans="1:4" s="154" customFormat="1" ht="22.5" customHeight="1">
      <c r="A11" s="374" t="s">
        <v>1448</v>
      </c>
      <c r="B11" s="150">
        <v>180163927.99000001</v>
      </c>
      <c r="C11" s="374" t="s">
        <v>1478</v>
      </c>
      <c r="D11" s="150">
        <v>0</v>
      </c>
    </row>
    <row r="12" spans="1:4" s="154" customFormat="1" ht="22.5" customHeight="1">
      <c r="A12" s="374" t="s">
        <v>1479</v>
      </c>
      <c r="B12" s="150">
        <v>0</v>
      </c>
      <c r="C12" s="374" t="s">
        <v>1480</v>
      </c>
      <c r="D12" s="150">
        <v>0</v>
      </c>
    </row>
    <row r="13" spans="1:4" s="154" customFormat="1" ht="22.5" customHeight="1">
      <c r="A13" s="374" t="s">
        <v>1451</v>
      </c>
      <c r="B13" s="150">
        <v>0</v>
      </c>
      <c r="C13" s="374" t="s">
        <v>1481</v>
      </c>
      <c r="D13" s="150">
        <v>0</v>
      </c>
    </row>
    <row r="14" spans="1:4" s="154" customFormat="1" ht="22.5" customHeight="1">
      <c r="A14" s="374" t="s">
        <v>1453</v>
      </c>
      <c r="B14" s="150">
        <v>180163927.99000001</v>
      </c>
      <c r="C14" s="374" t="s">
        <v>1482</v>
      </c>
      <c r="D14" s="150">
        <v>0</v>
      </c>
    </row>
    <row r="15" spans="1:4" s="154" customFormat="1" ht="22.5" customHeight="1">
      <c r="A15" s="161" t="s">
        <v>1445</v>
      </c>
      <c r="B15" s="161" t="s">
        <v>1445</v>
      </c>
      <c r="C15" s="374" t="s">
        <v>1483</v>
      </c>
      <c r="D15" s="150">
        <v>180163927.99000001</v>
      </c>
    </row>
    <row r="16" spans="1:4" s="154" customFormat="1" ht="22.5" customHeight="1">
      <c r="A16" s="374" t="s">
        <v>1456</v>
      </c>
      <c r="B16" s="150">
        <v>0</v>
      </c>
      <c r="C16" s="374" t="s">
        <v>1484</v>
      </c>
      <c r="D16" s="150">
        <v>180163927.99000001</v>
      </c>
    </row>
    <row r="17" spans="1:4" s="154" customFormat="1" ht="22.5" customHeight="1">
      <c r="A17" s="161" t="s">
        <v>2838</v>
      </c>
      <c r="B17" s="150">
        <v>180163927.99000001</v>
      </c>
      <c r="C17" s="161" t="s">
        <v>2839</v>
      </c>
      <c r="D17" s="150">
        <v>180163927.99000001</v>
      </c>
    </row>
    <row r="18" spans="1:4" ht="15" customHeight="1">
      <c r="A18" s="284"/>
      <c r="B18" s="284"/>
      <c r="C18" s="284"/>
      <c r="D18" s="297"/>
    </row>
  </sheetData>
  <mergeCells count="1">
    <mergeCell ref="A1:D1"/>
  </mergeCells>
  <phoneticPr fontId="23" type="noConversion"/>
  <pageMargins left="0.74803149606299213" right="0.74803149606299213" top="0.98425196850393704" bottom="0.98425196850393704" header="0.51181102362204722" footer="0.51181102362204722"/>
  <pageSetup paperSize="9" scale="99" orientation="landscape" errors="blank" r:id="rId1"/>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L20"/>
  <sheetViews>
    <sheetView zoomScaleNormal="100" workbookViewId="0">
      <selection sqref="A1:L1"/>
    </sheetView>
  </sheetViews>
  <sheetFormatPr defaultRowHeight="14.25" customHeight="1"/>
  <cols>
    <col min="1" max="1" width="25" style="142" customWidth="1"/>
    <col min="2" max="2" width="20.75" style="142" customWidth="1"/>
    <col min="3" max="3" width="21.25" style="142" customWidth="1"/>
    <col min="4" max="4" width="20.75" style="142" customWidth="1"/>
    <col min="5" max="5" width="21.125" style="142" customWidth="1"/>
    <col min="6" max="6" width="18.75" style="142" customWidth="1"/>
    <col min="7" max="7" width="25" style="142" customWidth="1"/>
    <col min="8" max="8" width="20.375" style="142" customWidth="1"/>
    <col min="9" max="9" width="19.625" style="142" customWidth="1"/>
    <col min="10" max="10" width="20.125" style="142" customWidth="1"/>
    <col min="11" max="11" width="22.125" style="142" customWidth="1"/>
    <col min="12" max="12" width="18.75" style="142" customWidth="1"/>
    <col min="13" max="256" width="9" style="142"/>
    <col min="257" max="257" width="25" style="142" customWidth="1"/>
    <col min="258" max="262" width="18.75" style="142" customWidth="1"/>
    <col min="263" max="263" width="25" style="142" customWidth="1"/>
    <col min="264" max="268" width="18.75" style="142" customWidth="1"/>
    <col min="269" max="512" width="9" style="142"/>
    <col min="513" max="513" width="25" style="142" customWidth="1"/>
    <col min="514" max="518" width="18.75" style="142" customWidth="1"/>
    <col min="519" max="519" width="25" style="142" customWidth="1"/>
    <col min="520" max="524" width="18.75" style="142" customWidth="1"/>
    <col min="525" max="768" width="9" style="142"/>
    <col min="769" max="769" width="25" style="142" customWidth="1"/>
    <col min="770" max="774" width="18.75" style="142" customWidth="1"/>
    <col min="775" max="775" width="25" style="142" customWidth="1"/>
    <col min="776" max="780" width="18.75" style="142" customWidth="1"/>
    <col min="781" max="1024" width="9" style="142"/>
    <col min="1025" max="1025" width="25" style="142" customWidth="1"/>
    <col min="1026" max="1030" width="18.75" style="142" customWidth="1"/>
    <col min="1031" max="1031" width="25" style="142" customWidth="1"/>
    <col min="1032" max="1036" width="18.75" style="142" customWidth="1"/>
    <col min="1037" max="1280" width="9" style="142"/>
    <col min="1281" max="1281" width="25" style="142" customWidth="1"/>
    <col min="1282" max="1286" width="18.75" style="142" customWidth="1"/>
    <col min="1287" max="1287" width="25" style="142" customWidth="1"/>
    <col min="1288" max="1292" width="18.75" style="142" customWidth="1"/>
    <col min="1293" max="1536" width="9" style="142"/>
    <col min="1537" max="1537" width="25" style="142" customWidth="1"/>
    <col min="1538" max="1542" width="18.75" style="142" customWidth="1"/>
    <col min="1543" max="1543" width="25" style="142" customWidth="1"/>
    <col min="1544" max="1548" width="18.75" style="142" customWidth="1"/>
    <col min="1549" max="1792" width="9" style="142"/>
    <col min="1793" max="1793" width="25" style="142" customWidth="1"/>
    <col min="1794" max="1798" width="18.75" style="142" customWidth="1"/>
    <col min="1799" max="1799" width="25" style="142" customWidth="1"/>
    <col min="1800" max="1804" width="18.75" style="142" customWidth="1"/>
    <col min="1805" max="2048" width="9" style="142"/>
    <col min="2049" max="2049" width="25" style="142" customWidth="1"/>
    <col min="2050" max="2054" width="18.75" style="142" customWidth="1"/>
    <col min="2055" max="2055" width="25" style="142" customWidth="1"/>
    <col min="2056" max="2060" width="18.75" style="142" customWidth="1"/>
    <col min="2061" max="2304" width="9" style="142"/>
    <col min="2305" max="2305" width="25" style="142" customWidth="1"/>
    <col min="2306" max="2310" width="18.75" style="142" customWidth="1"/>
    <col min="2311" max="2311" width="25" style="142" customWidth="1"/>
    <col min="2312" max="2316" width="18.75" style="142" customWidth="1"/>
    <col min="2317" max="2560" width="9" style="142"/>
    <col min="2561" max="2561" width="25" style="142" customWidth="1"/>
    <col min="2562" max="2566" width="18.75" style="142" customWidth="1"/>
    <col min="2567" max="2567" width="25" style="142" customWidth="1"/>
    <col min="2568" max="2572" width="18.75" style="142" customWidth="1"/>
    <col min="2573" max="2816" width="9" style="142"/>
    <col min="2817" max="2817" width="25" style="142" customWidth="1"/>
    <col min="2818" max="2822" width="18.75" style="142" customWidth="1"/>
    <col min="2823" max="2823" width="25" style="142" customWidth="1"/>
    <col min="2824" max="2828" width="18.75" style="142" customWidth="1"/>
    <col min="2829" max="3072" width="9" style="142"/>
    <col min="3073" max="3073" width="25" style="142" customWidth="1"/>
    <col min="3074" max="3078" width="18.75" style="142" customWidth="1"/>
    <col min="3079" max="3079" width="25" style="142" customWidth="1"/>
    <col min="3080" max="3084" width="18.75" style="142" customWidth="1"/>
    <col min="3085" max="3328" width="9" style="142"/>
    <col min="3329" max="3329" width="25" style="142" customWidth="1"/>
    <col min="3330" max="3334" width="18.75" style="142" customWidth="1"/>
    <col min="3335" max="3335" width="25" style="142" customWidth="1"/>
    <col min="3336" max="3340" width="18.75" style="142" customWidth="1"/>
    <col min="3341" max="3584" width="9" style="142"/>
    <col min="3585" max="3585" width="25" style="142" customWidth="1"/>
    <col min="3586" max="3590" width="18.75" style="142" customWidth="1"/>
    <col min="3591" max="3591" width="25" style="142" customWidth="1"/>
    <col min="3592" max="3596" width="18.75" style="142" customWidth="1"/>
    <col min="3597" max="3840" width="9" style="142"/>
    <col min="3841" max="3841" width="25" style="142" customWidth="1"/>
    <col min="3842" max="3846" width="18.75" style="142" customWidth="1"/>
    <col min="3847" max="3847" width="25" style="142" customWidth="1"/>
    <col min="3848" max="3852" width="18.75" style="142" customWidth="1"/>
    <col min="3853" max="4096" width="9" style="142"/>
    <col min="4097" max="4097" width="25" style="142" customWidth="1"/>
    <col min="4098" max="4102" width="18.75" style="142" customWidth="1"/>
    <col min="4103" max="4103" width="25" style="142" customWidth="1"/>
    <col min="4104" max="4108" width="18.75" style="142" customWidth="1"/>
    <col min="4109" max="4352" width="9" style="142"/>
    <col min="4353" max="4353" width="25" style="142" customWidth="1"/>
    <col min="4354" max="4358" width="18.75" style="142" customWidth="1"/>
    <col min="4359" max="4359" width="25" style="142" customWidth="1"/>
    <col min="4360" max="4364" width="18.75" style="142" customWidth="1"/>
    <col min="4365" max="4608" width="9" style="142"/>
    <col min="4609" max="4609" width="25" style="142" customWidth="1"/>
    <col min="4610" max="4614" width="18.75" style="142" customWidth="1"/>
    <col min="4615" max="4615" width="25" style="142" customWidth="1"/>
    <col min="4616" max="4620" width="18.75" style="142" customWidth="1"/>
    <col min="4621" max="4864" width="9" style="142"/>
    <col min="4865" max="4865" width="25" style="142" customWidth="1"/>
    <col min="4866" max="4870" width="18.75" style="142" customWidth="1"/>
    <col min="4871" max="4871" width="25" style="142" customWidth="1"/>
    <col min="4872" max="4876" width="18.75" style="142" customWidth="1"/>
    <col min="4877" max="5120" width="9" style="142"/>
    <col min="5121" max="5121" width="25" style="142" customWidth="1"/>
    <col min="5122" max="5126" width="18.75" style="142" customWidth="1"/>
    <col min="5127" max="5127" width="25" style="142" customWidth="1"/>
    <col min="5128" max="5132" width="18.75" style="142" customWidth="1"/>
    <col min="5133" max="5376" width="9" style="142"/>
    <col min="5377" max="5377" width="25" style="142" customWidth="1"/>
    <col min="5378" max="5382" width="18.75" style="142" customWidth="1"/>
    <col min="5383" max="5383" width="25" style="142" customWidth="1"/>
    <col min="5384" max="5388" width="18.75" style="142" customWidth="1"/>
    <col min="5389" max="5632" width="9" style="142"/>
    <col min="5633" max="5633" width="25" style="142" customWidth="1"/>
    <col min="5634" max="5638" width="18.75" style="142" customWidth="1"/>
    <col min="5639" max="5639" width="25" style="142" customWidth="1"/>
    <col min="5640" max="5644" width="18.75" style="142" customWidth="1"/>
    <col min="5645" max="5888" width="9" style="142"/>
    <col min="5889" max="5889" width="25" style="142" customWidth="1"/>
    <col min="5890" max="5894" width="18.75" style="142" customWidth="1"/>
    <col min="5895" max="5895" width="25" style="142" customWidth="1"/>
    <col min="5896" max="5900" width="18.75" style="142" customWidth="1"/>
    <col min="5901" max="6144" width="9" style="142"/>
    <col min="6145" max="6145" width="25" style="142" customWidth="1"/>
    <col min="6146" max="6150" width="18.75" style="142" customWidth="1"/>
    <col min="6151" max="6151" width="25" style="142" customWidth="1"/>
    <col min="6152" max="6156" width="18.75" style="142" customWidth="1"/>
    <col min="6157" max="6400" width="9" style="142"/>
    <col min="6401" max="6401" width="25" style="142" customWidth="1"/>
    <col min="6402" max="6406" width="18.75" style="142" customWidth="1"/>
    <col min="6407" max="6407" width="25" style="142" customWidth="1"/>
    <col min="6408" max="6412" width="18.75" style="142" customWidth="1"/>
    <col min="6413" max="6656" width="9" style="142"/>
    <col min="6657" max="6657" width="25" style="142" customWidth="1"/>
    <col min="6658" max="6662" width="18.75" style="142" customWidth="1"/>
    <col min="6663" max="6663" width="25" style="142" customWidth="1"/>
    <col min="6664" max="6668" width="18.75" style="142" customWidth="1"/>
    <col min="6669" max="6912" width="9" style="142"/>
    <col min="6913" max="6913" width="25" style="142" customWidth="1"/>
    <col min="6914" max="6918" width="18.75" style="142" customWidth="1"/>
    <col min="6919" max="6919" width="25" style="142" customWidth="1"/>
    <col min="6920" max="6924" width="18.75" style="142" customWidth="1"/>
    <col min="6925" max="7168" width="9" style="142"/>
    <col min="7169" max="7169" width="25" style="142" customWidth="1"/>
    <col min="7170" max="7174" width="18.75" style="142" customWidth="1"/>
    <col min="7175" max="7175" width="25" style="142" customWidth="1"/>
    <col min="7176" max="7180" width="18.75" style="142" customWidth="1"/>
    <col min="7181" max="7424" width="9" style="142"/>
    <col min="7425" max="7425" width="25" style="142" customWidth="1"/>
    <col min="7426" max="7430" width="18.75" style="142" customWidth="1"/>
    <col min="7431" max="7431" width="25" style="142" customWidth="1"/>
    <col min="7432" max="7436" width="18.75" style="142" customWidth="1"/>
    <col min="7437" max="7680" width="9" style="142"/>
    <col min="7681" max="7681" width="25" style="142" customWidth="1"/>
    <col min="7682" max="7686" width="18.75" style="142" customWidth="1"/>
    <col min="7687" max="7687" width="25" style="142" customWidth="1"/>
    <col min="7688" max="7692" width="18.75" style="142" customWidth="1"/>
    <col min="7693" max="7936" width="9" style="142"/>
    <col min="7937" max="7937" width="25" style="142" customWidth="1"/>
    <col min="7938" max="7942" width="18.75" style="142" customWidth="1"/>
    <col min="7943" max="7943" width="25" style="142" customWidth="1"/>
    <col min="7944" max="7948" width="18.75" style="142" customWidth="1"/>
    <col min="7949" max="8192" width="9" style="142"/>
    <col min="8193" max="8193" width="25" style="142" customWidth="1"/>
    <col min="8194" max="8198" width="18.75" style="142" customWidth="1"/>
    <col min="8199" max="8199" width="25" style="142" customWidth="1"/>
    <col min="8200" max="8204" width="18.75" style="142" customWidth="1"/>
    <col min="8205" max="8448" width="9" style="142"/>
    <col min="8449" max="8449" width="25" style="142" customWidth="1"/>
    <col min="8450" max="8454" width="18.75" style="142" customWidth="1"/>
    <col min="8455" max="8455" width="25" style="142" customWidth="1"/>
    <col min="8456" max="8460" width="18.75" style="142" customWidth="1"/>
    <col min="8461" max="8704" width="9" style="142"/>
    <col min="8705" max="8705" width="25" style="142" customWidth="1"/>
    <col min="8706" max="8710" width="18.75" style="142" customWidth="1"/>
    <col min="8711" max="8711" width="25" style="142" customWidth="1"/>
    <col min="8712" max="8716" width="18.75" style="142" customWidth="1"/>
    <col min="8717" max="8960" width="9" style="142"/>
    <col min="8961" max="8961" width="25" style="142" customWidth="1"/>
    <col min="8962" max="8966" width="18.75" style="142" customWidth="1"/>
    <col min="8967" max="8967" width="25" style="142" customWidth="1"/>
    <col min="8968" max="8972" width="18.75" style="142" customWidth="1"/>
    <col min="8973" max="9216" width="9" style="142"/>
    <col min="9217" max="9217" width="25" style="142" customWidth="1"/>
    <col min="9218" max="9222" width="18.75" style="142" customWidth="1"/>
    <col min="9223" max="9223" width="25" style="142" customWidth="1"/>
    <col min="9224" max="9228" width="18.75" style="142" customWidth="1"/>
    <col min="9229" max="9472" width="9" style="142"/>
    <col min="9473" max="9473" width="25" style="142" customWidth="1"/>
    <col min="9474" max="9478" width="18.75" style="142" customWidth="1"/>
    <col min="9479" max="9479" width="25" style="142" customWidth="1"/>
    <col min="9480" max="9484" width="18.75" style="142" customWidth="1"/>
    <col min="9485" max="9728" width="9" style="142"/>
    <col min="9729" max="9729" width="25" style="142" customWidth="1"/>
    <col min="9730" max="9734" width="18.75" style="142" customWidth="1"/>
    <col min="9735" max="9735" width="25" style="142" customWidth="1"/>
    <col min="9736" max="9740" width="18.75" style="142" customWidth="1"/>
    <col min="9741" max="9984" width="9" style="142"/>
    <col min="9985" max="9985" width="25" style="142" customWidth="1"/>
    <col min="9986" max="9990" width="18.75" style="142" customWidth="1"/>
    <col min="9991" max="9991" width="25" style="142" customWidth="1"/>
    <col min="9992" max="9996" width="18.75" style="142" customWidth="1"/>
    <col min="9997" max="10240" width="9" style="142"/>
    <col min="10241" max="10241" width="25" style="142" customWidth="1"/>
    <col min="10242" max="10246" width="18.75" style="142" customWidth="1"/>
    <col min="10247" max="10247" width="25" style="142" customWidth="1"/>
    <col min="10248" max="10252" width="18.75" style="142" customWidth="1"/>
    <col min="10253" max="10496" width="9" style="142"/>
    <col min="10497" max="10497" width="25" style="142" customWidth="1"/>
    <col min="10498" max="10502" width="18.75" style="142" customWidth="1"/>
    <col min="10503" max="10503" width="25" style="142" customWidth="1"/>
    <col min="10504" max="10508" width="18.75" style="142" customWidth="1"/>
    <col min="10509" max="10752" width="9" style="142"/>
    <col min="10753" max="10753" width="25" style="142" customWidth="1"/>
    <col min="10754" max="10758" width="18.75" style="142" customWidth="1"/>
    <col min="10759" max="10759" width="25" style="142" customWidth="1"/>
    <col min="10760" max="10764" width="18.75" style="142" customWidth="1"/>
    <col min="10765" max="11008" width="9" style="142"/>
    <col min="11009" max="11009" width="25" style="142" customWidth="1"/>
    <col min="11010" max="11014" width="18.75" style="142" customWidth="1"/>
    <col min="11015" max="11015" width="25" style="142" customWidth="1"/>
    <col min="11016" max="11020" width="18.75" style="142" customWidth="1"/>
    <col min="11021" max="11264" width="9" style="142"/>
    <col min="11265" max="11265" width="25" style="142" customWidth="1"/>
    <col min="11266" max="11270" width="18.75" style="142" customWidth="1"/>
    <col min="11271" max="11271" width="25" style="142" customWidth="1"/>
    <col min="11272" max="11276" width="18.75" style="142" customWidth="1"/>
    <col min="11277" max="11520" width="9" style="142"/>
    <col min="11521" max="11521" width="25" style="142" customWidth="1"/>
    <col min="11522" max="11526" width="18.75" style="142" customWidth="1"/>
    <col min="11527" max="11527" width="25" style="142" customWidth="1"/>
    <col min="11528" max="11532" width="18.75" style="142" customWidth="1"/>
    <col min="11533" max="11776" width="9" style="142"/>
    <col min="11777" max="11777" width="25" style="142" customWidth="1"/>
    <col min="11778" max="11782" width="18.75" style="142" customWidth="1"/>
    <col min="11783" max="11783" width="25" style="142" customWidth="1"/>
    <col min="11784" max="11788" width="18.75" style="142" customWidth="1"/>
    <col min="11789" max="12032" width="9" style="142"/>
    <col min="12033" max="12033" width="25" style="142" customWidth="1"/>
    <col min="12034" max="12038" width="18.75" style="142" customWidth="1"/>
    <col min="12039" max="12039" width="25" style="142" customWidth="1"/>
    <col min="12040" max="12044" width="18.75" style="142" customWidth="1"/>
    <col min="12045" max="12288" width="9" style="142"/>
    <col min="12289" max="12289" width="25" style="142" customWidth="1"/>
    <col min="12290" max="12294" width="18.75" style="142" customWidth="1"/>
    <col min="12295" max="12295" width="25" style="142" customWidth="1"/>
    <col min="12296" max="12300" width="18.75" style="142" customWidth="1"/>
    <col min="12301" max="12544" width="9" style="142"/>
    <col min="12545" max="12545" width="25" style="142" customWidth="1"/>
    <col min="12546" max="12550" width="18.75" style="142" customWidth="1"/>
    <col min="12551" max="12551" width="25" style="142" customWidth="1"/>
    <col min="12552" max="12556" width="18.75" style="142" customWidth="1"/>
    <col min="12557" max="12800" width="9" style="142"/>
    <col min="12801" max="12801" width="25" style="142" customWidth="1"/>
    <col min="12802" max="12806" width="18.75" style="142" customWidth="1"/>
    <col min="12807" max="12807" width="25" style="142" customWidth="1"/>
    <col min="12808" max="12812" width="18.75" style="142" customWidth="1"/>
    <col min="12813" max="13056" width="9" style="142"/>
    <col min="13057" max="13057" width="25" style="142" customWidth="1"/>
    <col min="13058" max="13062" width="18.75" style="142" customWidth="1"/>
    <col min="13063" max="13063" width="25" style="142" customWidth="1"/>
    <col min="13064" max="13068" width="18.75" style="142" customWidth="1"/>
    <col min="13069" max="13312" width="9" style="142"/>
    <col min="13313" max="13313" width="25" style="142" customWidth="1"/>
    <col min="13314" max="13318" width="18.75" style="142" customWidth="1"/>
    <col min="13319" max="13319" width="25" style="142" customWidth="1"/>
    <col min="13320" max="13324" width="18.75" style="142" customWidth="1"/>
    <col min="13325" max="13568" width="9" style="142"/>
    <col min="13569" max="13569" width="25" style="142" customWidth="1"/>
    <col min="13570" max="13574" width="18.75" style="142" customWidth="1"/>
    <col min="13575" max="13575" width="25" style="142" customWidth="1"/>
    <col min="13576" max="13580" width="18.75" style="142" customWidth="1"/>
    <col min="13581" max="13824" width="9" style="142"/>
    <col min="13825" max="13825" width="25" style="142" customWidth="1"/>
    <col min="13826" max="13830" width="18.75" style="142" customWidth="1"/>
    <col min="13831" max="13831" width="25" style="142" customWidth="1"/>
    <col min="13832" max="13836" width="18.75" style="142" customWidth="1"/>
    <col min="13837" max="14080" width="9" style="142"/>
    <col min="14081" max="14081" width="25" style="142" customWidth="1"/>
    <col min="14082" max="14086" width="18.75" style="142" customWidth="1"/>
    <col min="14087" max="14087" width="25" style="142" customWidth="1"/>
    <col min="14088" max="14092" width="18.75" style="142" customWidth="1"/>
    <col min="14093" max="14336" width="9" style="142"/>
    <col min="14337" max="14337" width="25" style="142" customWidth="1"/>
    <col min="14338" max="14342" width="18.75" style="142" customWidth="1"/>
    <col min="14343" max="14343" width="25" style="142" customWidth="1"/>
    <col min="14344" max="14348" width="18.75" style="142" customWidth="1"/>
    <col min="14349" max="14592" width="9" style="142"/>
    <col min="14593" max="14593" width="25" style="142" customWidth="1"/>
    <col min="14594" max="14598" width="18.75" style="142" customWidth="1"/>
    <col min="14599" max="14599" width="25" style="142" customWidth="1"/>
    <col min="14600" max="14604" width="18.75" style="142" customWidth="1"/>
    <col min="14605" max="14848" width="9" style="142"/>
    <col min="14849" max="14849" width="25" style="142" customWidth="1"/>
    <col min="14850" max="14854" width="18.75" style="142" customWidth="1"/>
    <col min="14855" max="14855" width="25" style="142" customWidth="1"/>
    <col min="14856" max="14860" width="18.75" style="142" customWidth="1"/>
    <col min="14861" max="15104" width="9" style="142"/>
    <col min="15105" max="15105" width="25" style="142" customWidth="1"/>
    <col min="15106" max="15110" width="18.75" style="142" customWidth="1"/>
    <col min="15111" max="15111" width="25" style="142" customWidth="1"/>
    <col min="15112" max="15116" width="18.75" style="142" customWidth="1"/>
    <col min="15117" max="15360" width="9" style="142"/>
    <col min="15361" max="15361" width="25" style="142" customWidth="1"/>
    <col min="15362" max="15366" width="18.75" style="142" customWidth="1"/>
    <col min="15367" max="15367" width="25" style="142" customWidth="1"/>
    <col min="15368" max="15372" width="18.75" style="142" customWidth="1"/>
    <col min="15373" max="15616" width="9" style="142"/>
    <col min="15617" max="15617" width="25" style="142" customWidth="1"/>
    <col min="15618" max="15622" width="18.75" style="142" customWidth="1"/>
    <col min="15623" max="15623" width="25" style="142" customWidth="1"/>
    <col min="15624" max="15628" width="18.75" style="142" customWidth="1"/>
    <col min="15629" max="15872" width="9" style="142"/>
    <col min="15873" max="15873" width="25" style="142" customWidth="1"/>
    <col min="15874" max="15878" width="18.75" style="142" customWidth="1"/>
    <col min="15879" max="15879" width="25" style="142" customWidth="1"/>
    <col min="15880" max="15884" width="18.75" style="142" customWidth="1"/>
    <col min="15885" max="16128" width="9" style="142"/>
    <col min="16129" max="16129" width="25" style="142" customWidth="1"/>
    <col min="16130" max="16134" width="18.75" style="142" customWidth="1"/>
    <col min="16135" max="16135" width="25" style="142" customWidth="1"/>
    <col min="16136" max="16140" width="18.75" style="142" customWidth="1"/>
    <col min="16141" max="16384" width="9" style="142"/>
  </cols>
  <sheetData>
    <row r="1" spans="1:12" ht="37.5" customHeight="1">
      <c r="A1" s="629" t="s">
        <v>2851</v>
      </c>
      <c r="B1" s="629"/>
      <c r="C1" s="629"/>
      <c r="D1" s="629"/>
      <c r="E1" s="629"/>
      <c r="F1" s="629"/>
      <c r="G1" s="629"/>
      <c r="H1" s="629"/>
      <c r="I1" s="629"/>
      <c r="J1" s="629"/>
      <c r="K1" s="629"/>
      <c r="L1" s="629"/>
    </row>
    <row r="2" spans="1:12" ht="14.25" hidden="1" customHeight="1">
      <c r="A2" s="145"/>
      <c r="B2" s="145"/>
      <c r="C2" s="145"/>
      <c r="D2" s="145"/>
      <c r="E2" s="145"/>
      <c r="F2" s="145"/>
      <c r="G2" s="145"/>
      <c r="H2" s="145"/>
      <c r="I2" s="145"/>
      <c r="J2" s="145"/>
      <c r="K2" s="145"/>
      <c r="L2" s="145"/>
    </row>
    <row r="3" spans="1:12" ht="15" customHeight="1">
      <c r="A3" s="284"/>
      <c r="B3" s="284"/>
      <c r="C3" s="284"/>
      <c r="D3" s="284"/>
      <c r="E3" s="284"/>
      <c r="F3" s="285"/>
      <c r="G3" s="284"/>
      <c r="H3" s="284"/>
      <c r="I3" s="284"/>
      <c r="J3" s="284"/>
      <c r="K3" s="284"/>
      <c r="L3" s="285" t="s">
        <v>2852</v>
      </c>
    </row>
    <row r="4" spans="1:12" ht="15" customHeight="1">
      <c r="A4" s="286" t="s">
        <v>2803</v>
      </c>
      <c r="B4" s="286"/>
      <c r="C4" s="286"/>
      <c r="D4" s="286"/>
      <c r="E4" s="287"/>
      <c r="F4" s="289"/>
      <c r="G4" s="286"/>
      <c r="H4" s="286"/>
      <c r="I4" s="286"/>
      <c r="J4" s="286"/>
      <c r="K4" s="286"/>
      <c r="L4" s="289" t="s">
        <v>1458</v>
      </c>
    </row>
    <row r="5" spans="1:12" ht="22.5" customHeight="1">
      <c r="A5" s="628" t="s">
        <v>1487</v>
      </c>
      <c r="B5" s="634" t="s">
        <v>2804</v>
      </c>
      <c r="C5" s="634" t="s">
        <v>1472</v>
      </c>
      <c r="D5" s="634"/>
      <c r="E5" s="634"/>
      <c r="F5" s="634" t="s">
        <v>2853</v>
      </c>
      <c r="G5" s="628" t="s">
        <v>1487</v>
      </c>
      <c r="H5" s="634" t="s">
        <v>2804</v>
      </c>
      <c r="I5" s="634" t="s">
        <v>1472</v>
      </c>
      <c r="J5" s="634"/>
      <c r="K5" s="634"/>
      <c r="L5" s="634" t="s">
        <v>2853</v>
      </c>
    </row>
    <row r="6" spans="1:12" ht="22.5" customHeight="1">
      <c r="A6" s="628"/>
      <c r="B6" s="634"/>
      <c r="C6" s="291" t="s">
        <v>2854</v>
      </c>
      <c r="D6" s="291" t="s">
        <v>2855</v>
      </c>
      <c r="E6" s="291" t="s">
        <v>2856</v>
      </c>
      <c r="F6" s="634"/>
      <c r="G6" s="628"/>
      <c r="H6" s="634"/>
      <c r="I6" s="291" t="s">
        <v>2857</v>
      </c>
      <c r="J6" s="291" t="s">
        <v>2855</v>
      </c>
      <c r="K6" s="291" t="s">
        <v>2856</v>
      </c>
      <c r="L6" s="634"/>
    </row>
    <row r="7" spans="1:12" s="154" customFormat="1" ht="22.5" customHeight="1">
      <c r="A7" s="374" t="s">
        <v>1473</v>
      </c>
      <c r="B7" s="150">
        <v>21740341407.829998</v>
      </c>
      <c r="C7" s="150">
        <v>20294022394.099998</v>
      </c>
      <c r="D7" s="150">
        <v>8386597705.6999998</v>
      </c>
      <c r="E7" s="150">
        <v>11907424688.4</v>
      </c>
      <c r="F7" s="150">
        <v>1446319013.73</v>
      </c>
      <c r="G7" s="374" t="s">
        <v>1474</v>
      </c>
      <c r="H7" s="150">
        <v>11501160663.42</v>
      </c>
      <c r="I7" s="150">
        <v>10361587687.559999</v>
      </c>
      <c r="J7" s="150">
        <v>5396028717.1199999</v>
      </c>
      <c r="K7" s="150">
        <v>4965558970.4399996</v>
      </c>
      <c r="L7" s="150">
        <v>1139572975.8599999</v>
      </c>
    </row>
    <row r="8" spans="1:12" s="154" customFormat="1" ht="22.5" customHeight="1">
      <c r="A8" s="374" t="s">
        <v>1438</v>
      </c>
      <c r="B8" s="150">
        <v>994112998.58000004</v>
      </c>
      <c r="C8" s="150">
        <v>983138569.48000002</v>
      </c>
      <c r="D8" s="150">
        <v>106305118.09999999</v>
      </c>
      <c r="E8" s="150">
        <v>876833451.38</v>
      </c>
      <c r="F8" s="150">
        <v>10974429.1</v>
      </c>
      <c r="G8" s="374" t="s">
        <v>2858</v>
      </c>
      <c r="H8" s="150">
        <v>4482641199.7399998</v>
      </c>
      <c r="I8" s="150">
        <v>3911030551.71</v>
      </c>
      <c r="J8" s="150">
        <v>3906121714.3699999</v>
      </c>
      <c r="K8" s="150">
        <v>4908837.34</v>
      </c>
      <c r="L8" s="150">
        <v>571610648.02999997</v>
      </c>
    </row>
    <row r="9" spans="1:12" s="154" customFormat="1" ht="22.5" customHeight="1">
      <c r="A9" s="374" t="s">
        <v>1475</v>
      </c>
      <c r="B9" s="150">
        <v>0</v>
      </c>
      <c r="C9" s="150">
        <v>0</v>
      </c>
      <c r="D9" s="150">
        <v>0</v>
      </c>
      <c r="E9" s="161" t="s">
        <v>1445</v>
      </c>
      <c r="F9" s="150">
        <v>0</v>
      </c>
      <c r="G9" s="374" t="s">
        <v>2859</v>
      </c>
      <c r="H9" s="150">
        <v>7018519463.6800003</v>
      </c>
      <c r="I9" s="150">
        <v>6450557135.8500004</v>
      </c>
      <c r="J9" s="150">
        <v>1489907002.75</v>
      </c>
      <c r="K9" s="150">
        <v>4960650133.1000004</v>
      </c>
      <c r="L9" s="150">
        <v>567962327.83000004</v>
      </c>
    </row>
    <row r="10" spans="1:12" s="154" customFormat="1" ht="22.5" customHeight="1">
      <c r="A10" s="374" t="s">
        <v>1442</v>
      </c>
      <c r="B10" s="150">
        <v>202588672.31</v>
      </c>
      <c r="C10" s="150">
        <v>202069585.99000001</v>
      </c>
      <c r="D10" s="150">
        <v>7424560.0300000003</v>
      </c>
      <c r="E10" s="150">
        <v>194645025.96000001</v>
      </c>
      <c r="F10" s="150">
        <v>519086.32</v>
      </c>
      <c r="G10" s="374" t="s">
        <v>1476</v>
      </c>
      <c r="H10" s="150">
        <v>188882750.97999999</v>
      </c>
      <c r="I10" s="150">
        <v>186384103.66</v>
      </c>
      <c r="J10" s="150">
        <v>121395503.66</v>
      </c>
      <c r="K10" s="150">
        <v>64988600</v>
      </c>
      <c r="L10" s="150">
        <v>2498647.3199999998</v>
      </c>
    </row>
    <row r="11" spans="1:12" s="154" customFormat="1" ht="22.5" customHeight="1">
      <c r="A11" s="374" t="s">
        <v>2837</v>
      </c>
      <c r="B11" s="150">
        <v>7742940.1400000006</v>
      </c>
      <c r="C11" s="150">
        <v>7229565.1100000003</v>
      </c>
      <c r="D11" s="150">
        <v>7229565.1100000003</v>
      </c>
      <c r="E11" s="150">
        <v>0</v>
      </c>
      <c r="F11" s="150">
        <v>513375.03</v>
      </c>
      <c r="G11" s="161" t="s">
        <v>1445</v>
      </c>
      <c r="H11" s="161" t="s">
        <v>1445</v>
      </c>
      <c r="I11" s="161" t="s">
        <v>1445</v>
      </c>
      <c r="J11" s="161" t="s">
        <v>1445</v>
      </c>
      <c r="K11" s="161" t="s">
        <v>1445</v>
      </c>
      <c r="L11" s="161" t="s">
        <v>1445</v>
      </c>
    </row>
    <row r="12" spans="1:12" s="154" customFormat="1" ht="22.5" customHeight="1">
      <c r="A12" s="374" t="s">
        <v>1446</v>
      </c>
      <c r="B12" s="150">
        <v>36444463.240000002</v>
      </c>
      <c r="C12" s="150">
        <v>36444463.240000002</v>
      </c>
      <c r="D12" s="161" t="s">
        <v>1445</v>
      </c>
      <c r="E12" s="150">
        <v>36444463.240000002</v>
      </c>
      <c r="F12" s="161" t="s">
        <v>1445</v>
      </c>
      <c r="G12" s="374" t="s">
        <v>1477</v>
      </c>
      <c r="H12" s="150">
        <v>106396419.03</v>
      </c>
      <c r="I12" s="150">
        <v>106396419.03</v>
      </c>
      <c r="J12" s="161" t="s">
        <v>1445</v>
      </c>
      <c r="K12" s="150">
        <v>106396419.03</v>
      </c>
      <c r="L12" s="161" t="s">
        <v>1445</v>
      </c>
    </row>
    <row r="13" spans="1:12" s="154" customFormat="1" ht="22.5" customHeight="1">
      <c r="A13" s="374" t="s">
        <v>1448</v>
      </c>
      <c r="B13" s="150">
        <v>22973487541.959999</v>
      </c>
      <c r="C13" s="150">
        <v>21515675012.809998</v>
      </c>
      <c r="D13" s="150">
        <v>8500327383.8299999</v>
      </c>
      <c r="E13" s="150">
        <v>13015347628.979998</v>
      </c>
      <c r="F13" s="150">
        <v>1457812529.1499999</v>
      </c>
      <c r="G13" s="374" t="s">
        <v>1478</v>
      </c>
      <c r="H13" s="150">
        <v>11796439833.43</v>
      </c>
      <c r="I13" s="150">
        <v>10654368210.25</v>
      </c>
      <c r="J13" s="150">
        <v>5517424220.7799997</v>
      </c>
      <c r="K13" s="150">
        <v>5136943989.4699993</v>
      </c>
      <c r="L13" s="150">
        <v>1142071623.1799998</v>
      </c>
    </row>
    <row r="14" spans="1:12" s="154" customFormat="1" ht="22.5" customHeight="1">
      <c r="A14" s="374" t="s">
        <v>1479</v>
      </c>
      <c r="B14" s="150">
        <v>0</v>
      </c>
      <c r="C14" s="150">
        <v>0</v>
      </c>
      <c r="D14" s="150">
        <v>0</v>
      </c>
      <c r="E14" s="150">
        <v>0</v>
      </c>
      <c r="F14" s="150">
        <v>0</v>
      </c>
      <c r="G14" s="374" t="s">
        <v>1480</v>
      </c>
      <c r="H14" s="150">
        <v>0</v>
      </c>
      <c r="I14" s="150">
        <v>0</v>
      </c>
      <c r="J14" s="150">
        <v>0</v>
      </c>
      <c r="K14" s="150">
        <v>0</v>
      </c>
      <c r="L14" s="150">
        <v>0</v>
      </c>
    </row>
    <row r="15" spans="1:12" s="154" customFormat="1" ht="22.5" customHeight="1">
      <c r="A15" s="374" t="s">
        <v>1451</v>
      </c>
      <c r="B15" s="150">
        <v>0</v>
      </c>
      <c r="C15" s="150">
        <v>0</v>
      </c>
      <c r="D15" s="150">
        <v>0</v>
      </c>
      <c r="E15" s="150">
        <v>0</v>
      </c>
      <c r="F15" s="150">
        <v>0</v>
      </c>
      <c r="G15" s="374" t="s">
        <v>1481</v>
      </c>
      <c r="H15" s="150">
        <v>0</v>
      </c>
      <c r="I15" s="150">
        <v>0</v>
      </c>
      <c r="J15" s="150">
        <v>0</v>
      </c>
      <c r="K15" s="150">
        <v>0</v>
      </c>
      <c r="L15" s="150">
        <v>0</v>
      </c>
    </row>
    <row r="16" spans="1:12" s="154" customFormat="1" ht="22.5" customHeight="1">
      <c r="A16" s="374" t="s">
        <v>1453</v>
      </c>
      <c r="B16" s="150">
        <v>22973487541.959999</v>
      </c>
      <c r="C16" s="150">
        <v>21515675012.809998</v>
      </c>
      <c r="D16" s="150">
        <v>8500327383.8299999</v>
      </c>
      <c r="E16" s="150">
        <v>13015347628.979998</v>
      </c>
      <c r="F16" s="150">
        <v>1457812529.1499999</v>
      </c>
      <c r="G16" s="374" t="s">
        <v>1482</v>
      </c>
      <c r="H16" s="150">
        <v>11796439833.43</v>
      </c>
      <c r="I16" s="150">
        <v>10654368210.25</v>
      </c>
      <c r="J16" s="150">
        <v>5517424220.7799997</v>
      </c>
      <c r="K16" s="150">
        <v>5136943989.4699993</v>
      </c>
      <c r="L16" s="150">
        <v>1142071623.1799998</v>
      </c>
    </row>
    <row r="17" spans="1:12" s="154" customFormat="1" ht="22.5" customHeight="1">
      <c r="A17" s="161" t="s">
        <v>1445</v>
      </c>
      <c r="B17" s="161" t="s">
        <v>1445</v>
      </c>
      <c r="C17" s="161" t="s">
        <v>1445</v>
      </c>
      <c r="D17" s="161" t="s">
        <v>1445</v>
      </c>
      <c r="E17" s="161" t="s">
        <v>1445</v>
      </c>
      <c r="F17" s="161" t="s">
        <v>1445</v>
      </c>
      <c r="G17" s="374" t="s">
        <v>1483</v>
      </c>
      <c r="H17" s="150">
        <v>11177047708.529997</v>
      </c>
      <c r="I17" s="150">
        <v>10861306802.559998</v>
      </c>
      <c r="J17" s="150">
        <v>2982903163.0500002</v>
      </c>
      <c r="K17" s="150">
        <v>7878403639.5099983</v>
      </c>
      <c r="L17" s="150">
        <v>315740905.97000003</v>
      </c>
    </row>
    <row r="18" spans="1:12" s="154" customFormat="1" ht="22.5" customHeight="1">
      <c r="A18" s="374" t="s">
        <v>1456</v>
      </c>
      <c r="B18" s="150">
        <v>54075384347.300003</v>
      </c>
      <c r="C18" s="150">
        <v>53503459325.580002</v>
      </c>
      <c r="D18" s="150">
        <v>15892336982.51</v>
      </c>
      <c r="E18" s="150">
        <v>37611122343.07</v>
      </c>
      <c r="F18" s="150">
        <v>571925021.72000003</v>
      </c>
      <c r="G18" s="374" t="s">
        <v>1484</v>
      </c>
      <c r="H18" s="150">
        <v>65252432055.830002</v>
      </c>
      <c r="I18" s="150">
        <v>64364766128.139999</v>
      </c>
      <c r="J18" s="150">
        <v>18875240145.560001</v>
      </c>
      <c r="K18" s="150">
        <v>45489525982.580002</v>
      </c>
      <c r="L18" s="150">
        <v>887665927.69000006</v>
      </c>
    </row>
    <row r="19" spans="1:12" s="154" customFormat="1" ht="22.5" customHeight="1">
      <c r="A19" s="161" t="s">
        <v>2860</v>
      </c>
      <c r="B19" s="150">
        <v>77048871889.259995</v>
      </c>
      <c r="C19" s="150">
        <v>75019134338.389999</v>
      </c>
      <c r="D19" s="150">
        <v>24392664366.34</v>
      </c>
      <c r="E19" s="150">
        <v>50626469972.049995</v>
      </c>
      <c r="F19" s="150">
        <v>2029737550.8699999</v>
      </c>
      <c r="G19" s="161" t="s">
        <v>2860</v>
      </c>
      <c r="H19" s="150">
        <v>77048871889.26001</v>
      </c>
      <c r="I19" s="150">
        <v>75019134338.389999</v>
      </c>
      <c r="J19" s="150">
        <v>24392664366.34</v>
      </c>
      <c r="K19" s="150">
        <v>50626469972.050003</v>
      </c>
      <c r="L19" s="150">
        <v>2029737550.8699999</v>
      </c>
    </row>
    <row r="20" spans="1:12" ht="15" customHeight="1">
      <c r="A20" s="307"/>
      <c r="B20" s="307"/>
      <c r="C20" s="307"/>
      <c r="D20" s="307"/>
      <c r="E20" s="307"/>
      <c r="F20" s="307"/>
      <c r="G20" s="284"/>
      <c r="H20" s="284"/>
      <c r="I20" s="284"/>
      <c r="J20" s="284"/>
      <c r="K20" s="284"/>
      <c r="L20" s="285"/>
    </row>
  </sheetData>
  <mergeCells count="9">
    <mergeCell ref="A1:L1"/>
    <mergeCell ref="A5:A6"/>
    <mergeCell ref="B5:B6"/>
    <mergeCell ref="C5:E5"/>
    <mergeCell ref="F5:F6"/>
    <mergeCell ref="G5:G6"/>
    <mergeCell ref="H5:H6"/>
    <mergeCell ref="I5:K5"/>
    <mergeCell ref="L5:L6"/>
  </mergeCells>
  <phoneticPr fontId="23" type="noConversion"/>
  <pageMargins left="0.74803149606299213" right="0.74803149606299213" top="0.98425196850393704" bottom="0.98425196850393704" header="0.51181102362204722" footer="0.51181102362204722"/>
  <pageSetup paperSize="9" scale="48" orientation="landscape" errors="blank" r:id="rId1"/>
  <headerFooter alignWithMargins="0"/>
</worksheet>
</file>

<file path=xl/worksheets/sheet28.xml><?xml version="1.0" encoding="utf-8"?>
<worksheet xmlns="http://schemas.openxmlformats.org/spreadsheetml/2006/main" xmlns:r="http://schemas.openxmlformats.org/officeDocument/2006/relationships">
  <sheetPr>
    <pageSetUpPr fitToPage="1"/>
  </sheetPr>
  <dimension ref="A1:D19"/>
  <sheetViews>
    <sheetView zoomScaleNormal="100" workbookViewId="0">
      <selection activeCell="D19" sqref="D19"/>
    </sheetView>
  </sheetViews>
  <sheetFormatPr defaultRowHeight="14.25" customHeight="1"/>
  <cols>
    <col min="1" max="1" width="33.75" style="142" customWidth="1"/>
    <col min="2" max="2" width="25" style="142" customWidth="1"/>
    <col min="3" max="3" width="29.375" style="142" customWidth="1"/>
    <col min="4" max="4" width="25" style="142" customWidth="1"/>
    <col min="5" max="256" width="9" style="142"/>
    <col min="257" max="257" width="33.75" style="142" customWidth="1"/>
    <col min="258" max="258" width="25" style="142" customWidth="1"/>
    <col min="259" max="259" width="29.375" style="142" customWidth="1"/>
    <col min="260" max="260" width="25" style="142" customWidth="1"/>
    <col min="261" max="512" width="9" style="142"/>
    <col min="513" max="513" width="33.75" style="142" customWidth="1"/>
    <col min="514" max="514" width="25" style="142" customWidth="1"/>
    <col min="515" max="515" width="29.375" style="142" customWidth="1"/>
    <col min="516" max="516" width="25" style="142" customWidth="1"/>
    <col min="517" max="768" width="9" style="142"/>
    <col min="769" max="769" width="33.75" style="142" customWidth="1"/>
    <col min="770" max="770" width="25" style="142" customWidth="1"/>
    <col min="771" max="771" width="29.375" style="142" customWidth="1"/>
    <col min="772" max="772" width="25" style="142" customWidth="1"/>
    <col min="773" max="1024" width="9" style="142"/>
    <col min="1025" max="1025" width="33.75" style="142" customWidth="1"/>
    <col min="1026" max="1026" width="25" style="142" customWidth="1"/>
    <col min="1027" max="1027" width="29.375" style="142" customWidth="1"/>
    <col min="1028" max="1028" width="25" style="142" customWidth="1"/>
    <col min="1029" max="1280" width="9" style="142"/>
    <col min="1281" max="1281" width="33.75" style="142" customWidth="1"/>
    <col min="1282" max="1282" width="25" style="142" customWidth="1"/>
    <col min="1283" max="1283" width="29.375" style="142" customWidth="1"/>
    <col min="1284" max="1284" width="25" style="142" customWidth="1"/>
    <col min="1285" max="1536" width="9" style="142"/>
    <col min="1537" max="1537" width="33.75" style="142" customWidth="1"/>
    <col min="1538" max="1538" width="25" style="142" customWidth="1"/>
    <col min="1539" max="1539" width="29.375" style="142" customWidth="1"/>
    <col min="1540" max="1540" width="25" style="142" customWidth="1"/>
    <col min="1541" max="1792" width="9" style="142"/>
    <col min="1793" max="1793" width="33.75" style="142" customWidth="1"/>
    <col min="1794" max="1794" width="25" style="142" customWidth="1"/>
    <col min="1795" max="1795" width="29.375" style="142" customWidth="1"/>
    <col min="1796" max="1796" width="25" style="142" customWidth="1"/>
    <col min="1797" max="2048" width="9" style="142"/>
    <col min="2049" max="2049" width="33.75" style="142" customWidth="1"/>
    <col min="2050" max="2050" width="25" style="142" customWidth="1"/>
    <col min="2051" max="2051" width="29.375" style="142" customWidth="1"/>
    <col min="2052" max="2052" width="25" style="142" customWidth="1"/>
    <col min="2053" max="2304" width="9" style="142"/>
    <col min="2305" max="2305" width="33.75" style="142" customWidth="1"/>
    <col min="2306" max="2306" width="25" style="142" customWidth="1"/>
    <col min="2307" max="2307" width="29.375" style="142" customWidth="1"/>
    <col min="2308" max="2308" width="25" style="142" customWidth="1"/>
    <col min="2309" max="2560" width="9" style="142"/>
    <col min="2561" max="2561" width="33.75" style="142" customWidth="1"/>
    <col min="2562" max="2562" width="25" style="142" customWidth="1"/>
    <col min="2563" max="2563" width="29.375" style="142" customWidth="1"/>
    <col min="2564" max="2564" width="25" style="142" customWidth="1"/>
    <col min="2565" max="2816" width="9" style="142"/>
    <col min="2817" max="2817" width="33.75" style="142" customWidth="1"/>
    <col min="2818" max="2818" width="25" style="142" customWidth="1"/>
    <col min="2819" max="2819" width="29.375" style="142" customWidth="1"/>
    <col min="2820" max="2820" width="25" style="142" customWidth="1"/>
    <col min="2821" max="3072" width="9" style="142"/>
    <col min="3073" max="3073" width="33.75" style="142" customWidth="1"/>
    <col min="3074" max="3074" width="25" style="142" customWidth="1"/>
    <col min="3075" max="3075" width="29.375" style="142" customWidth="1"/>
    <col min="3076" max="3076" width="25" style="142" customWidth="1"/>
    <col min="3077" max="3328" width="9" style="142"/>
    <col min="3329" max="3329" width="33.75" style="142" customWidth="1"/>
    <col min="3330" max="3330" width="25" style="142" customWidth="1"/>
    <col min="3331" max="3331" width="29.375" style="142" customWidth="1"/>
    <col min="3332" max="3332" width="25" style="142" customWidth="1"/>
    <col min="3333" max="3584" width="9" style="142"/>
    <col min="3585" max="3585" width="33.75" style="142" customWidth="1"/>
    <col min="3586" max="3586" width="25" style="142" customWidth="1"/>
    <col min="3587" max="3587" width="29.375" style="142" customWidth="1"/>
    <col min="3588" max="3588" width="25" style="142" customWidth="1"/>
    <col min="3589" max="3840" width="9" style="142"/>
    <col min="3841" max="3841" width="33.75" style="142" customWidth="1"/>
    <col min="3842" max="3842" width="25" style="142" customWidth="1"/>
    <col min="3843" max="3843" width="29.375" style="142" customWidth="1"/>
    <col min="3844" max="3844" width="25" style="142" customWidth="1"/>
    <col min="3845" max="4096" width="9" style="142"/>
    <col min="4097" max="4097" width="33.75" style="142" customWidth="1"/>
    <col min="4098" max="4098" width="25" style="142" customWidth="1"/>
    <col min="4099" max="4099" width="29.375" style="142" customWidth="1"/>
    <col min="4100" max="4100" width="25" style="142" customWidth="1"/>
    <col min="4101" max="4352" width="9" style="142"/>
    <col min="4353" max="4353" width="33.75" style="142" customWidth="1"/>
    <col min="4354" max="4354" width="25" style="142" customWidth="1"/>
    <col min="4355" max="4355" width="29.375" style="142" customWidth="1"/>
    <col min="4356" max="4356" width="25" style="142" customWidth="1"/>
    <col min="4357" max="4608" width="9" style="142"/>
    <col min="4609" max="4609" width="33.75" style="142" customWidth="1"/>
    <col min="4610" max="4610" width="25" style="142" customWidth="1"/>
    <col min="4611" max="4611" width="29.375" style="142" customWidth="1"/>
    <col min="4612" max="4612" width="25" style="142" customWidth="1"/>
    <col min="4613" max="4864" width="9" style="142"/>
    <col min="4865" max="4865" width="33.75" style="142" customWidth="1"/>
    <col min="4866" max="4866" width="25" style="142" customWidth="1"/>
    <col min="4867" max="4867" width="29.375" style="142" customWidth="1"/>
    <col min="4868" max="4868" width="25" style="142" customWidth="1"/>
    <col min="4869" max="5120" width="9" style="142"/>
    <col min="5121" max="5121" width="33.75" style="142" customWidth="1"/>
    <col min="5122" max="5122" width="25" style="142" customWidth="1"/>
    <col min="5123" max="5123" width="29.375" style="142" customWidth="1"/>
    <col min="5124" max="5124" width="25" style="142" customWidth="1"/>
    <col min="5125" max="5376" width="9" style="142"/>
    <col min="5377" max="5377" width="33.75" style="142" customWidth="1"/>
    <col min="5378" max="5378" width="25" style="142" customWidth="1"/>
    <col min="5379" max="5379" width="29.375" style="142" customWidth="1"/>
    <col min="5380" max="5380" width="25" style="142" customWidth="1"/>
    <col min="5381" max="5632" width="9" style="142"/>
    <col min="5633" max="5633" width="33.75" style="142" customWidth="1"/>
    <col min="5634" max="5634" width="25" style="142" customWidth="1"/>
    <col min="5635" max="5635" width="29.375" style="142" customWidth="1"/>
    <col min="5636" max="5636" width="25" style="142" customWidth="1"/>
    <col min="5637" max="5888" width="9" style="142"/>
    <col min="5889" max="5889" width="33.75" style="142" customWidth="1"/>
    <col min="5890" max="5890" width="25" style="142" customWidth="1"/>
    <col min="5891" max="5891" width="29.375" style="142" customWidth="1"/>
    <col min="5892" max="5892" width="25" style="142" customWidth="1"/>
    <col min="5893" max="6144" width="9" style="142"/>
    <col min="6145" max="6145" width="33.75" style="142" customWidth="1"/>
    <col min="6146" max="6146" width="25" style="142" customWidth="1"/>
    <col min="6147" max="6147" width="29.375" style="142" customWidth="1"/>
    <col min="6148" max="6148" width="25" style="142" customWidth="1"/>
    <col min="6149" max="6400" width="9" style="142"/>
    <col min="6401" max="6401" width="33.75" style="142" customWidth="1"/>
    <col min="6402" max="6402" width="25" style="142" customWidth="1"/>
    <col min="6403" max="6403" width="29.375" style="142" customWidth="1"/>
    <col min="6404" max="6404" width="25" style="142" customWidth="1"/>
    <col min="6405" max="6656" width="9" style="142"/>
    <col min="6657" max="6657" width="33.75" style="142" customWidth="1"/>
    <col min="6658" max="6658" width="25" style="142" customWidth="1"/>
    <col min="6659" max="6659" width="29.375" style="142" customWidth="1"/>
    <col min="6660" max="6660" width="25" style="142" customWidth="1"/>
    <col min="6661" max="6912" width="9" style="142"/>
    <col min="6913" max="6913" width="33.75" style="142" customWidth="1"/>
    <col min="6914" max="6914" width="25" style="142" customWidth="1"/>
    <col min="6915" max="6915" width="29.375" style="142" customWidth="1"/>
    <col min="6916" max="6916" width="25" style="142" customWidth="1"/>
    <col min="6917" max="7168" width="9" style="142"/>
    <col min="7169" max="7169" width="33.75" style="142" customWidth="1"/>
    <col min="7170" max="7170" width="25" style="142" customWidth="1"/>
    <col min="7171" max="7171" width="29.375" style="142" customWidth="1"/>
    <col min="7172" max="7172" width="25" style="142" customWidth="1"/>
    <col min="7173" max="7424" width="9" style="142"/>
    <col min="7425" max="7425" width="33.75" style="142" customWidth="1"/>
    <col min="7426" max="7426" width="25" style="142" customWidth="1"/>
    <col min="7427" max="7427" width="29.375" style="142" customWidth="1"/>
    <col min="7428" max="7428" width="25" style="142" customWidth="1"/>
    <col min="7429" max="7680" width="9" style="142"/>
    <col min="7681" max="7681" width="33.75" style="142" customWidth="1"/>
    <col min="7682" max="7682" width="25" style="142" customWidth="1"/>
    <col min="7683" max="7683" width="29.375" style="142" customWidth="1"/>
    <col min="7684" max="7684" width="25" style="142" customWidth="1"/>
    <col min="7685" max="7936" width="9" style="142"/>
    <col min="7937" max="7937" width="33.75" style="142" customWidth="1"/>
    <col min="7938" max="7938" width="25" style="142" customWidth="1"/>
    <col min="7939" max="7939" width="29.375" style="142" customWidth="1"/>
    <col min="7940" max="7940" width="25" style="142" customWidth="1"/>
    <col min="7941" max="8192" width="9" style="142"/>
    <col min="8193" max="8193" width="33.75" style="142" customWidth="1"/>
    <col min="8194" max="8194" width="25" style="142" customWidth="1"/>
    <col min="8195" max="8195" width="29.375" style="142" customWidth="1"/>
    <col min="8196" max="8196" width="25" style="142" customWidth="1"/>
    <col min="8197" max="8448" width="9" style="142"/>
    <col min="8449" max="8449" width="33.75" style="142" customWidth="1"/>
    <col min="8450" max="8450" width="25" style="142" customWidth="1"/>
    <col min="8451" max="8451" width="29.375" style="142" customWidth="1"/>
    <col min="8452" max="8452" width="25" style="142" customWidth="1"/>
    <col min="8453" max="8704" width="9" style="142"/>
    <col min="8705" max="8705" width="33.75" style="142" customWidth="1"/>
    <col min="8706" max="8706" width="25" style="142" customWidth="1"/>
    <col min="8707" max="8707" width="29.375" style="142" customWidth="1"/>
    <col min="8708" max="8708" width="25" style="142" customWidth="1"/>
    <col min="8709" max="8960" width="9" style="142"/>
    <col min="8961" max="8961" width="33.75" style="142" customWidth="1"/>
    <col min="8962" max="8962" width="25" style="142" customWidth="1"/>
    <col min="8963" max="8963" width="29.375" style="142" customWidth="1"/>
    <col min="8964" max="8964" width="25" style="142" customWidth="1"/>
    <col min="8965" max="9216" width="9" style="142"/>
    <col min="9217" max="9217" width="33.75" style="142" customWidth="1"/>
    <col min="9218" max="9218" width="25" style="142" customWidth="1"/>
    <col min="9219" max="9219" width="29.375" style="142" customWidth="1"/>
    <col min="9220" max="9220" width="25" style="142" customWidth="1"/>
    <col min="9221" max="9472" width="9" style="142"/>
    <col min="9473" max="9473" width="33.75" style="142" customWidth="1"/>
    <col min="9474" max="9474" width="25" style="142" customWidth="1"/>
    <col min="9475" max="9475" width="29.375" style="142" customWidth="1"/>
    <col min="9476" max="9476" width="25" style="142" customWidth="1"/>
    <col min="9477" max="9728" width="9" style="142"/>
    <col min="9729" max="9729" width="33.75" style="142" customWidth="1"/>
    <col min="9730" max="9730" width="25" style="142" customWidth="1"/>
    <col min="9731" max="9731" width="29.375" style="142" customWidth="1"/>
    <col min="9732" max="9732" width="25" style="142" customWidth="1"/>
    <col min="9733" max="9984" width="9" style="142"/>
    <col min="9985" max="9985" width="33.75" style="142" customWidth="1"/>
    <col min="9986" max="9986" width="25" style="142" customWidth="1"/>
    <col min="9987" max="9987" width="29.375" style="142" customWidth="1"/>
    <col min="9988" max="9988" width="25" style="142" customWidth="1"/>
    <col min="9989" max="10240" width="9" style="142"/>
    <col min="10241" max="10241" width="33.75" style="142" customWidth="1"/>
    <col min="10242" max="10242" width="25" style="142" customWidth="1"/>
    <col min="10243" max="10243" width="29.375" style="142" customWidth="1"/>
    <col min="10244" max="10244" width="25" style="142" customWidth="1"/>
    <col min="10245" max="10496" width="9" style="142"/>
    <col min="10497" max="10497" width="33.75" style="142" customWidth="1"/>
    <col min="10498" max="10498" width="25" style="142" customWidth="1"/>
    <col min="10499" max="10499" width="29.375" style="142" customWidth="1"/>
    <col min="10500" max="10500" width="25" style="142" customWidth="1"/>
    <col min="10501" max="10752" width="9" style="142"/>
    <col min="10753" max="10753" width="33.75" style="142" customWidth="1"/>
    <col min="10754" max="10754" width="25" style="142" customWidth="1"/>
    <col min="10755" max="10755" width="29.375" style="142" customWidth="1"/>
    <col min="10756" max="10756" width="25" style="142" customWidth="1"/>
    <col min="10757" max="11008" width="9" style="142"/>
    <col min="11009" max="11009" width="33.75" style="142" customWidth="1"/>
    <col min="11010" max="11010" width="25" style="142" customWidth="1"/>
    <col min="11011" max="11011" width="29.375" style="142" customWidth="1"/>
    <col min="11012" max="11012" width="25" style="142" customWidth="1"/>
    <col min="11013" max="11264" width="9" style="142"/>
    <col min="11265" max="11265" width="33.75" style="142" customWidth="1"/>
    <col min="11266" max="11266" width="25" style="142" customWidth="1"/>
    <col min="11267" max="11267" width="29.375" style="142" customWidth="1"/>
    <col min="11268" max="11268" width="25" style="142" customWidth="1"/>
    <col min="11269" max="11520" width="9" style="142"/>
    <col min="11521" max="11521" width="33.75" style="142" customWidth="1"/>
    <col min="11522" max="11522" width="25" style="142" customWidth="1"/>
    <col min="11523" max="11523" width="29.375" style="142" customWidth="1"/>
    <col min="11524" max="11524" width="25" style="142" customWidth="1"/>
    <col min="11525" max="11776" width="9" style="142"/>
    <col min="11777" max="11777" width="33.75" style="142" customWidth="1"/>
    <col min="11778" max="11778" width="25" style="142" customWidth="1"/>
    <col min="11779" max="11779" width="29.375" style="142" customWidth="1"/>
    <col min="11780" max="11780" width="25" style="142" customWidth="1"/>
    <col min="11781" max="12032" width="9" style="142"/>
    <col min="12033" max="12033" width="33.75" style="142" customWidth="1"/>
    <col min="12034" max="12034" width="25" style="142" customWidth="1"/>
    <col min="12035" max="12035" width="29.375" style="142" customWidth="1"/>
    <col min="12036" max="12036" width="25" style="142" customWidth="1"/>
    <col min="12037" max="12288" width="9" style="142"/>
    <col min="12289" max="12289" width="33.75" style="142" customWidth="1"/>
    <col min="12290" max="12290" width="25" style="142" customWidth="1"/>
    <col min="12291" max="12291" width="29.375" style="142" customWidth="1"/>
    <col min="12292" max="12292" width="25" style="142" customWidth="1"/>
    <col min="12293" max="12544" width="9" style="142"/>
    <col min="12545" max="12545" width="33.75" style="142" customWidth="1"/>
    <col min="12546" max="12546" width="25" style="142" customWidth="1"/>
    <col min="12547" max="12547" width="29.375" style="142" customWidth="1"/>
    <col min="12548" max="12548" width="25" style="142" customWidth="1"/>
    <col min="12549" max="12800" width="9" style="142"/>
    <col min="12801" max="12801" width="33.75" style="142" customWidth="1"/>
    <col min="12802" max="12802" width="25" style="142" customWidth="1"/>
    <col min="12803" max="12803" width="29.375" style="142" customWidth="1"/>
    <col min="12804" max="12804" width="25" style="142" customWidth="1"/>
    <col min="12805" max="13056" width="9" style="142"/>
    <col min="13057" max="13057" width="33.75" style="142" customWidth="1"/>
    <col min="13058" max="13058" width="25" style="142" customWidth="1"/>
    <col min="13059" max="13059" width="29.375" style="142" customWidth="1"/>
    <col min="13060" max="13060" width="25" style="142" customWidth="1"/>
    <col min="13061" max="13312" width="9" style="142"/>
    <col min="13313" max="13313" width="33.75" style="142" customWidth="1"/>
    <col min="13314" max="13314" width="25" style="142" customWidth="1"/>
    <col min="13315" max="13315" width="29.375" style="142" customWidth="1"/>
    <col min="13316" max="13316" width="25" style="142" customWidth="1"/>
    <col min="13317" max="13568" width="9" style="142"/>
    <col min="13569" max="13569" width="33.75" style="142" customWidth="1"/>
    <col min="13570" max="13570" width="25" style="142" customWidth="1"/>
    <col min="13571" max="13571" width="29.375" style="142" customWidth="1"/>
    <col min="13572" max="13572" width="25" style="142" customWidth="1"/>
    <col min="13573" max="13824" width="9" style="142"/>
    <col min="13825" max="13825" width="33.75" style="142" customWidth="1"/>
    <col min="13826" max="13826" width="25" style="142" customWidth="1"/>
    <col min="13827" max="13827" width="29.375" style="142" customWidth="1"/>
    <col min="13828" max="13828" width="25" style="142" customWidth="1"/>
    <col min="13829" max="14080" width="9" style="142"/>
    <col min="14081" max="14081" width="33.75" style="142" customWidth="1"/>
    <col min="14082" max="14082" width="25" style="142" customWidth="1"/>
    <col min="14083" max="14083" width="29.375" style="142" customWidth="1"/>
    <col min="14084" max="14084" width="25" style="142" customWidth="1"/>
    <col min="14085" max="14336" width="9" style="142"/>
    <col min="14337" max="14337" width="33.75" style="142" customWidth="1"/>
    <col min="14338" max="14338" width="25" style="142" customWidth="1"/>
    <col min="14339" max="14339" width="29.375" style="142" customWidth="1"/>
    <col min="14340" max="14340" width="25" style="142" customWidth="1"/>
    <col min="14341" max="14592" width="9" style="142"/>
    <col min="14593" max="14593" width="33.75" style="142" customWidth="1"/>
    <col min="14594" max="14594" width="25" style="142" customWidth="1"/>
    <col min="14595" max="14595" width="29.375" style="142" customWidth="1"/>
    <col min="14596" max="14596" width="25" style="142" customWidth="1"/>
    <col min="14597" max="14848" width="9" style="142"/>
    <col min="14849" max="14849" width="33.75" style="142" customWidth="1"/>
    <col min="14850" max="14850" width="25" style="142" customWidth="1"/>
    <col min="14851" max="14851" width="29.375" style="142" customWidth="1"/>
    <col min="14852" max="14852" width="25" style="142" customWidth="1"/>
    <col min="14853" max="15104" width="9" style="142"/>
    <col min="15105" max="15105" width="33.75" style="142" customWidth="1"/>
    <col min="15106" max="15106" width="25" style="142" customWidth="1"/>
    <col min="15107" max="15107" width="29.375" style="142" customWidth="1"/>
    <col min="15108" max="15108" width="25" style="142" customWidth="1"/>
    <col min="15109" max="15360" width="9" style="142"/>
    <col min="15361" max="15361" width="33.75" style="142" customWidth="1"/>
    <col min="15362" max="15362" width="25" style="142" customWidth="1"/>
    <col min="15363" max="15363" width="29.375" style="142" customWidth="1"/>
    <col min="15364" max="15364" width="25" style="142" customWidth="1"/>
    <col min="15365" max="15616" width="9" style="142"/>
    <col min="15617" max="15617" width="33.75" style="142" customWidth="1"/>
    <col min="15618" max="15618" width="25" style="142" customWidth="1"/>
    <col min="15619" max="15619" width="29.375" style="142" customWidth="1"/>
    <col min="15620" max="15620" width="25" style="142" customWidth="1"/>
    <col min="15621" max="15872" width="9" style="142"/>
    <col min="15873" max="15873" width="33.75" style="142" customWidth="1"/>
    <col min="15874" max="15874" width="25" style="142" customWidth="1"/>
    <col min="15875" max="15875" width="29.375" style="142" customWidth="1"/>
    <col min="15876" max="15876" width="25" style="142" customWidth="1"/>
    <col min="15877" max="16128" width="9" style="142"/>
    <col min="16129" max="16129" width="33.75" style="142" customWidth="1"/>
    <col min="16130" max="16130" width="25" style="142" customWidth="1"/>
    <col min="16131" max="16131" width="29.375" style="142" customWidth="1"/>
    <col min="16132" max="16132" width="25" style="142" customWidth="1"/>
    <col min="16133" max="16384" width="9" style="142"/>
  </cols>
  <sheetData>
    <row r="1" spans="1:4" ht="37.5" customHeight="1">
      <c r="A1" s="629" t="s">
        <v>2861</v>
      </c>
      <c r="B1" s="629"/>
      <c r="C1" s="629"/>
      <c r="D1" s="629"/>
    </row>
    <row r="2" spans="1:4" ht="15" customHeight="1">
      <c r="A2" s="305"/>
      <c r="B2" s="305"/>
      <c r="C2" s="284"/>
      <c r="D2" s="306" t="s">
        <v>2862</v>
      </c>
    </row>
    <row r="3" spans="1:4" ht="15" customHeight="1">
      <c r="A3" s="286" t="s">
        <v>2803</v>
      </c>
      <c r="B3" s="286"/>
      <c r="C3" s="286"/>
      <c r="D3" s="289" t="s">
        <v>1458</v>
      </c>
    </row>
    <row r="4" spans="1:4" ht="37.5" customHeight="1">
      <c r="A4" s="290" t="s">
        <v>2842</v>
      </c>
      <c r="B4" s="291" t="s">
        <v>2843</v>
      </c>
      <c r="C4" s="290" t="s">
        <v>2863</v>
      </c>
      <c r="D4" s="291" t="s">
        <v>2843</v>
      </c>
    </row>
    <row r="5" spans="1:4" ht="22.5" customHeight="1">
      <c r="A5" s="294" t="s">
        <v>1485</v>
      </c>
      <c r="B5" s="150">
        <v>1247865757.72</v>
      </c>
      <c r="C5" s="294" t="s">
        <v>1474</v>
      </c>
      <c r="D5" s="150">
        <v>1703842844.47</v>
      </c>
    </row>
    <row r="6" spans="1:4" ht="22.5" customHeight="1">
      <c r="A6" s="294" t="s">
        <v>2864</v>
      </c>
      <c r="B6" s="150">
        <v>0</v>
      </c>
      <c r="C6" s="294" t="s">
        <v>2858</v>
      </c>
      <c r="D6" s="150">
        <v>934077102.86000001</v>
      </c>
    </row>
    <row r="7" spans="1:4" ht="22.5" customHeight="1">
      <c r="A7" s="294" t="s">
        <v>1438</v>
      </c>
      <c r="B7" s="150">
        <v>29541750.449999999</v>
      </c>
      <c r="C7" s="294" t="s">
        <v>2865</v>
      </c>
      <c r="D7" s="150">
        <v>769765741.61000001</v>
      </c>
    </row>
    <row r="8" spans="1:4" ht="22.5" customHeight="1">
      <c r="A8" s="294" t="s">
        <v>2866</v>
      </c>
      <c r="B8" s="150">
        <v>704479337.67999995</v>
      </c>
      <c r="C8" s="294" t="s">
        <v>2867</v>
      </c>
      <c r="D8" s="150">
        <v>0</v>
      </c>
    </row>
    <row r="9" spans="1:4" ht="22.5" customHeight="1">
      <c r="A9" s="309" t="s">
        <v>2868</v>
      </c>
      <c r="B9" s="310">
        <v>704479337.67999995</v>
      </c>
      <c r="C9" s="290" t="s">
        <v>1445</v>
      </c>
      <c r="D9" s="308" t="s">
        <v>1445</v>
      </c>
    </row>
    <row r="10" spans="1:4" ht="22.5" customHeight="1">
      <c r="A10" s="311" t="s">
        <v>1442</v>
      </c>
      <c r="B10" s="312">
        <v>408176.17</v>
      </c>
      <c r="C10" s="294" t="s">
        <v>1464</v>
      </c>
      <c r="D10" s="150">
        <v>27951490.140000001</v>
      </c>
    </row>
    <row r="11" spans="1:4" s="154" customFormat="1" ht="22.5" customHeight="1">
      <c r="A11" s="374" t="s">
        <v>1446</v>
      </c>
      <c r="B11" s="313">
        <v>0</v>
      </c>
      <c r="C11" s="379" t="s">
        <v>1503</v>
      </c>
      <c r="D11" s="310">
        <v>0</v>
      </c>
    </row>
    <row r="12" spans="1:4" s="154" customFormat="1" ht="22.5" customHeight="1">
      <c r="A12" s="380" t="s">
        <v>1448</v>
      </c>
      <c r="B12" s="315">
        <v>1982295022.02</v>
      </c>
      <c r="C12" s="381" t="s">
        <v>1504</v>
      </c>
      <c r="D12" s="315">
        <v>1731794334.6100001</v>
      </c>
    </row>
    <row r="13" spans="1:4" s="154" customFormat="1" ht="22.5" customHeight="1">
      <c r="A13" s="380" t="s">
        <v>1479</v>
      </c>
      <c r="B13" s="315">
        <v>0</v>
      </c>
      <c r="C13" s="381" t="s">
        <v>1505</v>
      </c>
      <c r="D13" s="315">
        <v>0</v>
      </c>
    </row>
    <row r="14" spans="1:4" s="154" customFormat="1" ht="22.5" customHeight="1">
      <c r="A14" s="380" t="s">
        <v>1451</v>
      </c>
      <c r="B14" s="315">
        <v>0</v>
      </c>
      <c r="C14" s="381" t="s">
        <v>1506</v>
      </c>
      <c r="D14" s="315">
        <v>0</v>
      </c>
    </row>
    <row r="15" spans="1:4" s="154" customFormat="1" ht="22.5" customHeight="1">
      <c r="A15" s="374" t="s">
        <v>1453</v>
      </c>
      <c r="B15" s="312">
        <v>1982295022.02</v>
      </c>
      <c r="C15" s="374" t="s">
        <v>1507</v>
      </c>
      <c r="D15" s="312">
        <v>1731794334.6100001</v>
      </c>
    </row>
    <row r="16" spans="1:4" s="154" customFormat="1" ht="22.5" customHeight="1">
      <c r="A16" s="161" t="s">
        <v>1445</v>
      </c>
      <c r="B16" s="161" t="s">
        <v>1445</v>
      </c>
      <c r="C16" s="374" t="s">
        <v>1508</v>
      </c>
      <c r="D16" s="150">
        <v>250500687.40999985</v>
      </c>
    </row>
    <row r="17" spans="1:4" s="154" customFormat="1" ht="22.5" customHeight="1">
      <c r="A17" s="374" t="s">
        <v>1456</v>
      </c>
      <c r="B17" s="150">
        <v>1417601274</v>
      </c>
      <c r="C17" s="374" t="s">
        <v>1509</v>
      </c>
      <c r="D17" s="150">
        <v>1668101961.4099998</v>
      </c>
    </row>
    <row r="18" spans="1:4" s="154" customFormat="1" ht="22.5" customHeight="1">
      <c r="A18" s="161" t="s">
        <v>1568</v>
      </c>
      <c r="B18" s="150">
        <v>3399896296.02</v>
      </c>
      <c r="C18" s="161" t="s">
        <v>2848</v>
      </c>
      <c r="D18" s="150">
        <v>3399896296.02</v>
      </c>
    </row>
    <row r="19" spans="1:4" s="154" customFormat="1" ht="15" customHeight="1">
      <c r="A19" s="307"/>
      <c r="B19" s="307"/>
      <c r="C19" s="307"/>
      <c r="D19" s="227"/>
    </row>
  </sheetData>
  <mergeCells count="1">
    <mergeCell ref="A1:D1"/>
  </mergeCells>
  <phoneticPr fontId="23" type="noConversion"/>
  <pageMargins left="0.74803149606299213" right="0.74803149606299213" top="0.98425196850393704" bottom="0.98425196850393704" header="0.51181102362204722" footer="0.51181102362204722"/>
  <pageSetup paperSize="9" orientation="landscape" errors="blank" r:id="rId1"/>
  <headerFooter alignWithMargins="0"/>
</worksheet>
</file>

<file path=xl/worksheets/sheet29.xml><?xml version="1.0" encoding="utf-8"?>
<worksheet xmlns="http://schemas.openxmlformats.org/spreadsheetml/2006/main" xmlns:r="http://schemas.openxmlformats.org/officeDocument/2006/relationships">
  <sheetPr>
    <pageSetUpPr fitToPage="1"/>
  </sheetPr>
  <dimension ref="A1:D19"/>
  <sheetViews>
    <sheetView zoomScaleNormal="100" workbookViewId="0">
      <selection activeCell="D19" sqref="D19"/>
    </sheetView>
  </sheetViews>
  <sheetFormatPr defaultRowHeight="14.25" customHeight="1"/>
  <cols>
    <col min="1" max="1" width="36.25" style="142" customWidth="1"/>
    <col min="2" max="2" width="25" style="142" customWidth="1"/>
    <col min="3" max="3" width="28.5" style="142" customWidth="1"/>
    <col min="4" max="4" width="25" style="142" customWidth="1"/>
    <col min="5" max="256" width="9" style="142"/>
    <col min="257" max="257" width="36.25" style="142" customWidth="1"/>
    <col min="258" max="258" width="25" style="142" customWidth="1"/>
    <col min="259" max="259" width="28.5" style="142" customWidth="1"/>
    <col min="260" max="260" width="25" style="142" customWidth="1"/>
    <col min="261" max="512" width="9" style="142"/>
    <col min="513" max="513" width="36.25" style="142" customWidth="1"/>
    <col min="514" max="514" width="25" style="142" customWidth="1"/>
    <col min="515" max="515" width="28.5" style="142" customWidth="1"/>
    <col min="516" max="516" width="25" style="142" customWidth="1"/>
    <col min="517" max="768" width="9" style="142"/>
    <col min="769" max="769" width="36.25" style="142" customWidth="1"/>
    <col min="770" max="770" width="25" style="142" customWidth="1"/>
    <col min="771" max="771" width="28.5" style="142" customWidth="1"/>
    <col min="772" max="772" width="25" style="142" customWidth="1"/>
    <col min="773" max="1024" width="9" style="142"/>
    <col min="1025" max="1025" width="36.25" style="142" customWidth="1"/>
    <col min="1026" max="1026" width="25" style="142" customWidth="1"/>
    <col min="1027" max="1027" width="28.5" style="142" customWidth="1"/>
    <col min="1028" max="1028" width="25" style="142" customWidth="1"/>
    <col min="1029" max="1280" width="9" style="142"/>
    <col min="1281" max="1281" width="36.25" style="142" customWidth="1"/>
    <col min="1282" max="1282" width="25" style="142" customWidth="1"/>
    <col min="1283" max="1283" width="28.5" style="142" customWidth="1"/>
    <col min="1284" max="1284" width="25" style="142" customWidth="1"/>
    <col min="1285" max="1536" width="9" style="142"/>
    <col min="1537" max="1537" width="36.25" style="142" customWidth="1"/>
    <col min="1538" max="1538" width="25" style="142" customWidth="1"/>
    <col min="1539" max="1539" width="28.5" style="142" customWidth="1"/>
    <col min="1540" max="1540" width="25" style="142" customWidth="1"/>
    <col min="1541" max="1792" width="9" style="142"/>
    <col min="1793" max="1793" width="36.25" style="142" customWidth="1"/>
    <col min="1794" max="1794" width="25" style="142" customWidth="1"/>
    <col min="1795" max="1795" width="28.5" style="142" customWidth="1"/>
    <col min="1796" max="1796" width="25" style="142" customWidth="1"/>
    <col min="1797" max="2048" width="9" style="142"/>
    <col min="2049" max="2049" width="36.25" style="142" customWidth="1"/>
    <col min="2050" max="2050" width="25" style="142" customWidth="1"/>
    <col min="2051" max="2051" width="28.5" style="142" customWidth="1"/>
    <col min="2052" max="2052" width="25" style="142" customWidth="1"/>
    <col min="2053" max="2304" width="9" style="142"/>
    <col min="2305" max="2305" width="36.25" style="142" customWidth="1"/>
    <col min="2306" max="2306" width="25" style="142" customWidth="1"/>
    <col min="2307" max="2307" width="28.5" style="142" customWidth="1"/>
    <col min="2308" max="2308" width="25" style="142" customWidth="1"/>
    <col min="2309" max="2560" width="9" style="142"/>
    <col min="2561" max="2561" width="36.25" style="142" customWidth="1"/>
    <col min="2562" max="2562" width="25" style="142" customWidth="1"/>
    <col min="2563" max="2563" width="28.5" style="142" customWidth="1"/>
    <col min="2564" max="2564" width="25" style="142" customWidth="1"/>
    <col min="2565" max="2816" width="9" style="142"/>
    <col min="2817" max="2817" width="36.25" style="142" customWidth="1"/>
    <col min="2818" max="2818" width="25" style="142" customWidth="1"/>
    <col min="2819" max="2819" width="28.5" style="142" customWidth="1"/>
    <col min="2820" max="2820" width="25" style="142" customWidth="1"/>
    <col min="2821" max="3072" width="9" style="142"/>
    <col min="3073" max="3073" width="36.25" style="142" customWidth="1"/>
    <col min="3074" max="3074" width="25" style="142" customWidth="1"/>
    <col min="3075" max="3075" width="28.5" style="142" customWidth="1"/>
    <col min="3076" max="3076" width="25" style="142" customWidth="1"/>
    <col min="3077" max="3328" width="9" style="142"/>
    <col min="3329" max="3329" width="36.25" style="142" customWidth="1"/>
    <col min="3330" max="3330" width="25" style="142" customWidth="1"/>
    <col min="3331" max="3331" width="28.5" style="142" customWidth="1"/>
    <col min="3332" max="3332" width="25" style="142" customWidth="1"/>
    <col min="3333" max="3584" width="9" style="142"/>
    <col min="3585" max="3585" width="36.25" style="142" customWidth="1"/>
    <col min="3586" max="3586" width="25" style="142" customWidth="1"/>
    <col min="3587" max="3587" width="28.5" style="142" customWidth="1"/>
    <col min="3588" max="3588" width="25" style="142" customWidth="1"/>
    <col min="3589" max="3840" width="9" style="142"/>
    <col min="3841" max="3841" width="36.25" style="142" customWidth="1"/>
    <col min="3842" max="3842" width="25" style="142" customWidth="1"/>
    <col min="3843" max="3843" width="28.5" style="142" customWidth="1"/>
    <col min="3844" max="3844" width="25" style="142" customWidth="1"/>
    <col min="3845" max="4096" width="9" style="142"/>
    <col min="4097" max="4097" width="36.25" style="142" customWidth="1"/>
    <col min="4098" max="4098" width="25" style="142" customWidth="1"/>
    <col min="4099" max="4099" width="28.5" style="142" customWidth="1"/>
    <col min="4100" max="4100" width="25" style="142" customWidth="1"/>
    <col min="4101" max="4352" width="9" style="142"/>
    <col min="4353" max="4353" width="36.25" style="142" customWidth="1"/>
    <col min="4354" max="4354" width="25" style="142" customWidth="1"/>
    <col min="4355" max="4355" width="28.5" style="142" customWidth="1"/>
    <col min="4356" max="4356" width="25" style="142" customWidth="1"/>
    <col min="4357" max="4608" width="9" style="142"/>
    <col min="4609" max="4609" width="36.25" style="142" customWidth="1"/>
    <col min="4610" max="4610" width="25" style="142" customWidth="1"/>
    <col min="4611" max="4611" width="28.5" style="142" customWidth="1"/>
    <col min="4612" max="4612" width="25" style="142" customWidth="1"/>
    <col min="4613" max="4864" width="9" style="142"/>
    <col min="4865" max="4865" width="36.25" style="142" customWidth="1"/>
    <col min="4866" max="4866" width="25" style="142" customWidth="1"/>
    <col min="4867" max="4867" width="28.5" style="142" customWidth="1"/>
    <col min="4868" max="4868" width="25" style="142" customWidth="1"/>
    <col min="4869" max="5120" width="9" style="142"/>
    <col min="5121" max="5121" width="36.25" style="142" customWidth="1"/>
    <col min="5122" max="5122" width="25" style="142" customWidth="1"/>
    <col min="5123" max="5123" width="28.5" style="142" customWidth="1"/>
    <col min="5124" max="5124" width="25" style="142" customWidth="1"/>
    <col min="5125" max="5376" width="9" style="142"/>
    <col min="5377" max="5377" width="36.25" style="142" customWidth="1"/>
    <col min="5378" max="5378" width="25" style="142" customWidth="1"/>
    <col min="5379" max="5379" width="28.5" style="142" customWidth="1"/>
    <col min="5380" max="5380" width="25" style="142" customWidth="1"/>
    <col min="5381" max="5632" width="9" style="142"/>
    <col min="5633" max="5633" width="36.25" style="142" customWidth="1"/>
    <col min="5634" max="5634" width="25" style="142" customWidth="1"/>
    <col min="5635" max="5635" width="28.5" style="142" customWidth="1"/>
    <col min="5636" max="5636" width="25" style="142" customWidth="1"/>
    <col min="5637" max="5888" width="9" style="142"/>
    <col min="5889" max="5889" width="36.25" style="142" customWidth="1"/>
    <col min="5890" max="5890" width="25" style="142" customWidth="1"/>
    <col min="5891" max="5891" width="28.5" style="142" customWidth="1"/>
    <col min="5892" max="5892" width="25" style="142" customWidth="1"/>
    <col min="5893" max="6144" width="9" style="142"/>
    <col min="6145" max="6145" width="36.25" style="142" customWidth="1"/>
    <col min="6146" max="6146" width="25" style="142" customWidth="1"/>
    <col min="6147" max="6147" width="28.5" style="142" customWidth="1"/>
    <col min="6148" max="6148" width="25" style="142" customWidth="1"/>
    <col min="6149" max="6400" width="9" style="142"/>
    <col min="6401" max="6401" width="36.25" style="142" customWidth="1"/>
    <col min="6402" max="6402" width="25" style="142" customWidth="1"/>
    <col min="6403" max="6403" width="28.5" style="142" customWidth="1"/>
    <col min="6404" max="6404" width="25" style="142" customWidth="1"/>
    <col min="6405" max="6656" width="9" style="142"/>
    <col min="6657" max="6657" width="36.25" style="142" customWidth="1"/>
    <col min="6658" max="6658" width="25" style="142" customWidth="1"/>
    <col min="6659" max="6659" width="28.5" style="142" customWidth="1"/>
    <col min="6660" max="6660" width="25" style="142" customWidth="1"/>
    <col min="6661" max="6912" width="9" style="142"/>
    <col min="6913" max="6913" width="36.25" style="142" customWidth="1"/>
    <col min="6914" max="6914" width="25" style="142" customWidth="1"/>
    <col min="6915" max="6915" width="28.5" style="142" customWidth="1"/>
    <col min="6916" max="6916" width="25" style="142" customWidth="1"/>
    <col min="6917" max="7168" width="9" style="142"/>
    <col min="7169" max="7169" width="36.25" style="142" customWidth="1"/>
    <col min="7170" max="7170" width="25" style="142" customWidth="1"/>
    <col min="7171" max="7171" width="28.5" style="142" customWidth="1"/>
    <col min="7172" max="7172" width="25" style="142" customWidth="1"/>
    <col min="7173" max="7424" width="9" style="142"/>
    <col min="7425" max="7425" width="36.25" style="142" customWidth="1"/>
    <col min="7426" max="7426" width="25" style="142" customWidth="1"/>
    <col min="7427" max="7427" width="28.5" style="142" customWidth="1"/>
    <col min="7428" max="7428" width="25" style="142" customWidth="1"/>
    <col min="7429" max="7680" width="9" style="142"/>
    <col min="7681" max="7681" width="36.25" style="142" customWidth="1"/>
    <col min="7682" max="7682" width="25" style="142" customWidth="1"/>
    <col min="7683" max="7683" width="28.5" style="142" customWidth="1"/>
    <col min="7684" max="7684" width="25" style="142" customWidth="1"/>
    <col min="7685" max="7936" width="9" style="142"/>
    <col min="7937" max="7937" width="36.25" style="142" customWidth="1"/>
    <col min="7938" max="7938" width="25" style="142" customWidth="1"/>
    <col min="7939" max="7939" width="28.5" style="142" customWidth="1"/>
    <col min="7940" max="7940" width="25" style="142" customWidth="1"/>
    <col min="7941" max="8192" width="9" style="142"/>
    <col min="8193" max="8193" width="36.25" style="142" customWidth="1"/>
    <col min="8194" max="8194" width="25" style="142" customWidth="1"/>
    <col min="8195" max="8195" width="28.5" style="142" customWidth="1"/>
    <col min="8196" max="8196" width="25" style="142" customWidth="1"/>
    <col min="8197" max="8448" width="9" style="142"/>
    <col min="8449" max="8449" width="36.25" style="142" customWidth="1"/>
    <col min="8450" max="8450" width="25" style="142" customWidth="1"/>
    <col min="8451" max="8451" width="28.5" style="142" customWidth="1"/>
    <col min="8452" max="8452" width="25" style="142" customWidth="1"/>
    <col min="8453" max="8704" width="9" style="142"/>
    <col min="8705" max="8705" width="36.25" style="142" customWidth="1"/>
    <col min="8706" max="8706" width="25" style="142" customWidth="1"/>
    <col min="8707" max="8707" width="28.5" style="142" customWidth="1"/>
    <col min="8708" max="8708" width="25" style="142" customWidth="1"/>
    <col min="8709" max="8960" width="9" style="142"/>
    <col min="8961" max="8961" width="36.25" style="142" customWidth="1"/>
    <col min="8962" max="8962" width="25" style="142" customWidth="1"/>
    <col min="8963" max="8963" width="28.5" style="142" customWidth="1"/>
    <col min="8964" max="8964" width="25" style="142" customWidth="1"/>
    <col min="8965" max="9216" width="9" style="142"/>
    <col min="9217" max="9217" width="36.25" style="142" customWidth="1"/>
    <col min="9218" max="9218" width="25" style="142" customWidth="1"/>
    <col min="9219" max="9219" width="28.5" style="142" customWidth="1"/>
    <col min="9220" max="9220" width="25" style="142" customWidth="1"/>
    <col min="9221" max="9472" width="9" style="142"/>
    <col min="9473" max="9473" width="36.25" style="142" customWidth="1"/>
    <col min="9474" max="9474" width="25" style="142" customWidth="1"/>
    <col min="9475" max="9475" width="28.5" style="142" customWidth="1"/>
    <col min="9476" max="9476" width="25" style="142" customWidth="1"/>
    <col min="9477" max="9728" width="9" style="142"/>
    <col min="9729" max="9729" width="36.25" style="142" customWidth="1"/>
    <col min="9730" max="9730" width="25" style="142" customWidth="1"/>
    <col min="9731" max="9731" width="28.5" style="142" customWidth="1"/>
    <col min="9732" max="9732" width="25" style="142" customWidth="1"/>
    <col min="9733" max="9984" width="9" style="142"/>
    <col min="9985" max="9985" width="36.25" style="142" customWidth="1"/>
    <col min="9986" max="9986" width="25" style="142" customWidth="1"/>
    <col min="9987" max="9987" width="28.5" style="142" customWidth="1"/>
    <col min="9988" max="9988" width="25" style="142" customWidth="1"/>
    <col min="9989" max="10240" width="9" style="142"/>
    <col min="10241" max="10241" width="36.25" style="142" customWidth="1"/>
    <col min="10242" max="10242" width="25" style="142" customWidth="1"/>
    <col min="10243" max="10243" width="28.5" style="142" customWidth="1"/>
    <col min="10244" max="10244" width="25" style="142" customWidth="1"/>
    <col min="10245" max="10496" width="9" style="142"/>
    <col min="10497" max="10497" width="36.25" style="142" customWidth="1"/>
    <col min="10498" max="10498" width="25" style="142" customWidth="1"/>
    <col min="10499" max="10499" width="28.5" style="142" customWidth="1"/>
    <col min="10500" max="10500" width="25" style="142" customWidth="1"/>
    <col min="10501" max="10752" width="9" style="142"/>
    <col min="10753" max="10753" width="36.25" style="142" customWidth="1"/>
    <col min="10754" max="10754" width="25" style="142" customWidth="1"/>
    <col min="10755" max="10755" width="28.5" style="142" customWidth="1"/>
    <col min="10756" max="10756" width="25" style="142" customWidth="1"/>
    <col min="10757" max="11008" width="9" style="142"/>
    <col min="11009" max="11009" width="36.25" style="142" customWidth="1"/>
    <col min="11010" max="11010" width="25" style="142" customWidth="1"/>
    <col min="11011" max="11011" width="28.5" style="142" customWidth="1"/>
    <col min="11012" max="11012" width="25" style="142" customWidth="1"/>
    <col min="11013" max="11264" width="9" style="142"/>
    <col min="11265" max="11265" width="36.25" style="142" customWidth="1"/>
    <col min="11266" max="11266" width="25" style="142" customWidth="1"/>
    <col min="11267" max="11267" width="28.5" style="142" customWidth="1"/>
    <col min="11268" max="11268" width="25" style="142" customWidth="1"/>
    <col min="11269" max="11520" width="9" style="142"/>
    <col min="11521" max="11521" width="36.25" style="142" customWidth="1"/>
    <col min="11522" max="11522" width="25" style="142" customWidth="1"/>
    <col min="11523" max="11523" width="28.5" style="142" customWidth="1"/>
    <col min="11524" max="11524" width="25" style="142" customWidth="1"/>
    <col min="11525" max="11776" width="9" style="142"/>
    <col min="11777" max="11777" width="36.25" style="142" customWidth="1"/>
    <col min="11778" max="11778" width="25" style="142" customWidth="1"/>
    <col min="11779" max="11779" width="28.5" style="142" customWidth="1"/>
    <col min="11780" max="11780" width="25" style="142" customWidth="1"/>
    <col min="11781" max="12032" width="9" style="142"/>
    <col min="12033" max="12033" width="36.25" style="142" customWidth="1"/>
    <col min="12034" max="12034" width="25" style="142" customWidth="1"/>
    <col min="12035" max="12035" width="28.5" style="142" customWidth="1"/>
    <col min="12036" max="12036" width="25" style="142" customWidth="1"/>
    <col min="12037" max="12288" width="9" style="142"/>
    <col min="12289" max="12289" width="36.25" style="142" customWidth="1"/>
    <col min="12290" max="12290" width="25" style="142" customWidth="1"/>
    <col min="12291" max="12291" width="28.5" style="142" customWidth="1"/>
    <col min="12292" max="12292" width="25" style="142" customWidth="1"/>
    <col min="12293" max="12544" width="9" style="142"/>
    <col min="12545" max="12545" width="36.25" style="142" customWidth="1"/>
    <col min="12546" max="12546" width="25" style="142" customWidth="1"/>
    <col min="12547" max="12547" width="28.5" style="142" customWidth="1"/>
    <col min="12548" max="12548" width="25" style="142" customWidth="1"/>
    <col min="12549" max="12800" width="9" style="142"/>
    <col min="12801" max="12801" width="36.25" style="142" customWidth="1"/>
    <col min="12802" max="12802" width="25" style="142" customWidth="1"/>
    <col min="12803" max="12803" width="28.5" style="142" customWidth="1"/>
    <col min="12804" max="12804" width="25" style="142" customWidth="1"/>
    <col min="12805" max="13056" width="9" style="142"/>
    <col min="13057" max="13057" width="36.25" style="142" customWidth="1"/>
    <col min="13058" max="13058" width="25" style="142" customWidth="1"/>
    <col min="13059" max="13059" width="28.5" style="142" customWidth="1"/>
    <col min="13060" max="13060" width="25" style="142" customWidth="1"/>
    <col min="13061" max="13312" width="9" style="142"/>
    <col min="13313" max="13313" width="36.25" style="142" customWidth="1"/>
    <col min="13314" max="13314" width="25" style="142" customWidth="1"/>
    <col min="13315" max="13315" width="28.5" style="142" customWidth="1"/>
    <col min="13316" max="13316" width="25" style="142" customWidth="1"/>
    <col min="13317" max="13568" width="9" style="142"/>
    <col min="13569" max="13569" width="36.25" style="142" customWidth="1"/>
    <col min="13570" max="13570" width="25" style="142" customWidth="1"/>
    <col min="13571" max="13571" width="28.5" style="142" customWidth="1"/>
    <col min="13572" max="13572" width="25" style="142" customWidth="1"/>
    <col min="13573" max="13824" width="9" style="142"/>
    <col min="13825" max="13825" width="36.25" style="142" customWidth="1"/>
    <col min="13826" max="13826" width="25" style="142" customWidth="1"/>
    <col min="13827" max="13827" width="28.5" style="142" customWidth="1"/>
    <col min="13828" max="13828" width="25" style="142" customWidth="1"/>
    <col min="13829" max="14080" width="9" style="142"/>
    <col min="14081" max="14081" width="36.25" style="142" customWidth="1"/>
    <col min="14082" max="14082" width="25" style="142" customWidth="1"/>
    <col min="14083" max="14083" width="28.5" style="142" customWidth="1"/>
    <col min="14084" max="14084" width="25" style="142" customWidth="1"/>
    <col min="14085" max="14336" width="9" style="142"/>
    <col min="14337" max="14337" width="36.25" style="142" customWidth="1"/>
    <col min="14338" max="14338" width="25" style="142" customWidth="1"/>
    <col min="14339" max="14339" width="28.5" style="142" customWidth="1"/>
    <col min="14340" max="14340" width="25" style="142" customWidth="1"/>
    <col min="14341" max="14592" width="9" style="142"/>
    <col min="14593" max="14593" width="36.25" style="142" customWidth="1"/>
    <col min="14594" max="14594" width="25" style="142" customWidth="1"/>
    <col min="14595" max="14595" width="28.5" style="142" customWidth="1"/>
    <col min="14596" max="14596" width="25" style="142" customWidth="1"/>
    <col min="14597" max="14848" width="9" style="142"/>
    <col min="14849" max="14849" width="36.25" style="142" customWidth="1"/>
    <col min="14850" max="14850" width="25" style="142" customWidth="1"/>
    <col min="14851" max="14851" width="28.5" style="142" customWidth="1"/>
    <col min="14852" max="14852" width="25" style="142" customWidth="1"/>
    <col min="14853" max="15104" width="9" style="142"/>
    <col min="15105" max="15105" width="36.25" style="142" customWidth="1"/>
    <col min="15106" max="15106" width="25" style="142" customWidth="1"/>
    <col min="15107" max="15107" width="28.5" style="142" customWidth="1"/>
    <col min="15108" max="15108" width="25" style="142" customWidth="1"/>
    <col min="15109" max="15360" width="9" style="142"/>
    <col min="15361" max="15361" width="36.25" style="142" customWidth="1"/>
    <col min="15362" max="15362" width="25" style="142" customWidth="1"/>
    <col min="15363" max="15363" width="28.5" style="142" customWidth="1"/>
    <col min="15364" max="15364" width="25" style="142" customWidth="1"/>
    <col min="15365" max="15616" width="9" style="142"/>
    <col min="15617" max="15617" width="36.25" style="142" customWidth="1"/>
    <col min="15618" max="15618" width="25" style="142" customWidth="1"/>
    <col min="15619" max="15619" width="28.5" style="142" customWidth="1"/>
    <col min="15620" max="15620" width="25" style="142" customWidth="1"/>
    <col min="15621" max="15872" width="9" style="142"/>
    <col min="15873" max="15873" width="36.25" style="142" customWidth="1"/>
    <col min="15874" max="15874" width="25" style="142" customWidth="1"/>
    <col min="15875" max="15875" width="28.5" style="142" customWidth="1"/>
    <col min="15876" max="15876" width="25" style="142" customWidth="1"/>
    <col min="15877" max="16128" width="9" style="142"/>
    <col min="16129" max="16129" width="36.25" style="142" customWidth="1"/>
    <col min="16130" max="16130" width="25" style="142" customWidth="1"/>
    <col min="16131" max="16131" width="28.5" style="142" customWidth="1"/>
    <col min="16132" max="16132" width="25" style="142" customWidth="1"/>
    <col min="16133" max="16384" width="9" style="142"/>
  </cols>
  <sheetData>
    <row r="1" spans="1:4" ht="37.5" customHeight="1">
      <c r="A1" s="629" t="s">
        <v>2869</v>
      </c>
      <c r="B1" s="629"/>
      <c r="C1" s="629"/>
      <c r="D1" s="629"/>
    </row>
    <row r="2" spans="1:4" ht="15" customHeight="1">
      <c r="A2" s="305"/>
      <c r="B2" s="305"/>
      <c r="C2" s="284"/>
      <c r="D2" s="306" t="s">
        <v>2870</v>
      </c>
    </row>
    <row r="3" spans="1:4" ht="15" customHeight="1">
      <c r="A3" s="286" t="s">
        <v>2803</v>
      </c>
      <c r="B3" s="286"/>
      <c r="C3" s="286"/>
      <c r="D3" s="289" t="s">
        <v>1458</v>
      </c>
    </row>
    <row r="4" spans="1:4" ht="37.5" customHeight="1">
      <c r="A4" s="290" t="s">
        <v>2842</v>
      </c>
      <c r="B4" s="291" t="s">
        <v>2843</v>
      </c>
      <c r="C4" s="290" t="s">
        <v>2863</v>
      </c>
      <c r="D4" s="291" t="s">
        <v>2843</v>
      </c>
    </row>
    <row r="5" spans="1:4" ht="22.5" customHeight="1">
      <c r="A5" s="294" t="s">
        <v>1485</v>
      </c>
      <c r="B5" s="150">
        <v>0</v>
      </c>
      <c r="C5" s="294" t="s">
        <v>1474</v>
      </c>
      <c r="D5" s="150">
        <v>0</v>
      </c>
    </row>
    <row r="6" spans="1:4" ht="22.5" customHeight="1">
      <c r="A6" s="294" t="s">
        <v>2864</v>
      </c>
      <c r="B6" s="150">
        <v>0</v>
      </c>
      <c r="C6" s="316" t="s">
        <v>2871</v>
      </c>
      <c r="D6" s="150">
        <v>0</v>
      </c>
    </row>
    <row r="7" spans="1:4" ht="22.5" customHeight="1">
      <c r="A7" s="294" t="s">
        <v>1438</v>
      </c>
      <c r="B7" s="150">
        <v>0</v>
      </c>
      <c r="C7" s="317" t="s">
        <v>2872</v>
      </c>
      <c r="D7" s="150">
        <v>0</v>
      </c>
    </row>
    <row r="8" spans="1:4" ht="22.5" customHeight="1">
      <c r="A8" s="294" t="s">
        <v>2866</v>
      </c>
      <c r="B8" s="150">
        <v>0</v>
      </c>
      <c r="C8" s="316" t="s">
        <v>2873</v>
      </c>
      <c r="D8" s="150">
        <v>0</v>
      </c>
    </row>
    <row r="9" spans="1:4" ht="22.5" customHeight="1">
      <c r="A9" s="309" t="s">
        <v>2874</v>
      </c>
      <c r="B9" s="310">
        <v>0</v>
      </c>
      <c r="C9" s="294" t="s">
        <v>2867</v>
      </c>
      <c r="D9" s="150">
        <v>0</v>
      </c>
    </row>
    <row r="10" spans="1:4" ht="22.5" customHeight="1">
      <c r="A10" s="311" t="s">
        <v>1442</v>
      </c>
      <c r="B10" s="312">
        <v>0</v>
      </c>
      <c r="C10" s="294" t="s">
        <v>1464</v>
      </c>
      <c r="D10" s="150">
        <v>0</v>
      </c>
    </row>
    <row r="11" spans="1:4" ht="22.5" customHeight="1">
      <c r="A11" s="294" t="s">
        <v>1446</v>
      </c>
      <c r="B11" s="310">
        <v>0</v>
      </c>
      <c r="C11" s="294" t="s">
        <v>1503</v>
      </c>
      <c r="D11" s="310">
        <v>0</v>
      </c>
    </row>
    <row r="12" spans="1:4" s="154" customFormat="1" ht="22.5" customHeight="1">
      <c r="A12" s="380" t="s">
        <v>1448</v>
      </c>
      <c r="B12" s="315">
        <v>0</v>
      </c>
      <c r="C12" s="381" t="s">
        <v>1504</v>
      </c>
      <c r="D12" s="315">
        <v>0</v>
      </c>
    </row>
    <row r="13" spans="1:4" s="154" customFormat="1" ht="22.5" customHeight="1">
      <c r="A13" s="380" t="s">
        <v>1479</v>
      </c>
      <c r="B13" s="315">
        <v>0</v>
      </c>
      <c r="C13" s="381" t="s">
        <v>1505</v>
      </c>
      <c r="D13" s="315">
        <v>0</v>
      </c>
    </row>
    <row r="14" spans="1:4" s="154" customFormat="1" ht="22.5" customHeight="1">
      <c r="A14" s="380" t="s">
        <v>1451</v>
      </c>
      <c r="B14" s="315">
        <v>0</v>
      </c>
      <c r="C14" s="381" t="s">
        <v>1506</v>
      </c>
      <c r="D14" s="315">
        <v>0</v>
      </c>
    </row>
    <row r="15" spans="1:4" s="154" customFormat="1" ht="22.5" customHeight="1">
      <c r="A15" s="374" t="s">
        <v>1453</v>
      </c>
      <c r="B15" s="312">
        <v>0</v>
      </c>
      <c r="C15" s="374" t="s">
        <v>1507</v>
      </c>
      <c r="D15" s="312">
        <v>0</v>
      </c>
    </row>
    <row r="16" spans="1:4" s="154" customFormat="1" ht="22.5" customHeight="1">
      <c r="A16" s="161" t="s">
        <v>1445</v>
      </c>
      <c r="B16" s="161" t="s">
        <v>1445</v>
      </c>
      <c r="C16" s="374" t="s">
        <v>1508</v>
      </c>
      <c r="D16" s="150">
        <v>0</v>
      </c>
    </row>
    <row r="17" spans="1:4" s="154" customFormat="1" ht="22.5" customHeight="1">
      <c r="A17" s="374" t="s">
        <v>1456</v>
      </c>
      <c r="B17" s="150">
        <v>0</v>
      </c>
      <c r="C17" s="374" t="s">
        <v>1509</v>
      </c>
      <c r="D17" s="150">
        <v>0</v>
      </c>
    </row>
    <row r="18" spans="1:4" s="154" customFormat="1" ht="22.5" customHeight="1">
      <c r="A18" s="161" t="s">
        <v>1568</v>
      </c>
      <c r="B18" s="150">
        <v>0</v>
      </c>
      <c r="C18" s="161" t="s">
        <v>2848</v>
      </c>
      <c r="D18" s="150">
        <v>0</v>
      </c>
    </row>
    <row r="19" spans="1:4" s="154" customFormat="1" ht="15" customHeight="1">
      <c r="A19" s="307"/>
      <c r="B19" s="307"/>
      <c r="C19" s="307"/>
      <c r="D19" s="318"/>
    </row>
  </sheetData>
  <mergeCells count="1">
    <mergeCell ref="A1:D1"/>
  </mergeCells>
  <phoneticPr fontId="23" type="noConversion"/>
  <pageMargins left="0.74803149606299213" right="0.74803149606299213" top="0.98425196850393704" bottom="0.98425196850393704" header="0.51181102362204722" footer="0.51181102362204722"/>
  <pageSetup paperSize="9" orientation="landscape" errors="blank"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Y1401"/>
  <sheetViews>
    <sheetView showZeros="0" workbookViewId="0">
      <pane ySplit="3" topLeftCell="A1181" activePane="bottomLeft" state="frozen"/>
      <selection activeCell="A209" sqref="A209"/>
      <selection pane="bottomLeft" activeCell="Y1171" sqref="Y1171"/>
    </sheetView>
  </sheetViews>
  <sheetFormatPr defaultRowHeight="14.25"/>
  <cols>
    <col min="1" max="1" width="21.625" style="44" customWidth="1"/>
    <col min="2" max="2" width="12.75" style="106" bestFit="1" customWidth="1"/>
    <col min="3" max="3" width="13.25" style="106" customWidth="1"/>
    <col min="4" max="4" width="11.875" style="47" customWidth="1"/>
    <col min="5" max="5" width="10.625" style="54" customWidth="1"/>
    <col min="6" max="6" width="12" style="54" customWidth="1"/>
    <col min="7" max="7" width="10.625" style="54" customWidth="1"/>
    <col min="8" max="8" width="10.625" style="54" hidden="1" customWidth="1"/>
    <col min="9" max="9" width="34.5" style="44" customWidth="1"/>
    <col min="10" max="10" width="11.75" style="47" customWidth="1"/>
    <col min="11" max="11" width="13.875" style="47" customWidth="1"/>
    <col min="12" max="12" width="12.25" style="47" customWidth="1"/>
    <col min="13" max="13" width="9.5" style="54" customWidth="1"/>
    <col min="14" max="14" width="11.75" style="54" customWidth="1"/>
    <col min="15" max="15" width="10.125" style="54" customWidth="1"/>
    <col min="16" max="16" width="16.875" style="54" hidden="1" customWidth="1"/>
    <col min="17" max="19" width="10.625" style="44" hidden="1" customWidth="1"/>
    <col min="20" max="20" width="12.875" style="44" hidden="1" customWidth="1"/>
    <col min="21" max="21" width="13.75" style="44" hidden="1" customWidth="1"/>
    <col min="22" max="22" width="14.125" style="44" hidden="1" customWidth="1"/>
    <col min="23" max="23" width="34" style="44" hidden="1" customWidth="1"/>
    <col min="24" max="24" width="0" style="44" hidden="1" customWidth="1"/>
    <col min="25" max="25" width="25.625" style="44" customWidth="1"/>
    <col min="26" max="16384" width="9" style="44"/>
  </cols>
  <sheetData>
    <row r="1" spans="1:25" ht="42" customHeight="1">
      <c r="A1" s="578" t="s">
        <v>1640</v>
      </c>
      <c r="B1" s="579"/>
      <c r="C1" s="579"/>
      <c r="D1" s="579"/>
      <c r="E1" s="578"/>
      <c r="F1" s="578"/>
      <c r="G1" s="578"/>
      <c r="H1" s="578"/>
      <c r="I1" s="578"/>
      <c r="J1" s="579"/>
      <c r="K1" s="579"/>
      <c r="L1" s="579"/>
      <c r="M1" s="578"/>
      <c r="N1" s="578"/>
      <c r="O1" s="578"/>
      <c r="P1" s="43"/>
    </row>
    <row r="2" spans="1:25" ht="14.25" customHeight="1">
      <c r="A2" s="45"/>
      <c r="B2" s="255"/>
      <c r="C2" s="255"/>
      <c r="D2" s="256"/>
      <c r="E2" s="46"/>
      <c r="F2" s="46"/>
      <c r="G2" s="46"/>
      <c r="H2" s="46"/>
      <c r="I2" s="45"/>
      <c r="L2" s="48"/>
      <c r="M2" s="49"/>
      <c r="N2" s="49"/>
      <c r="O2" s="48" t="s">
        <v>1094</v>
      </c>
      <c r="P2" s="50"/>
    </row>
    <row r="3" spans="1:25" ht="37.9" customHeight="1">
      <c r="A3" s="51" t="s">
        <v>915</v>
      </c>
      <c r="B3" s="52" t="s">
        <v>1635</v>
      </c>
      <c r="C3" s="52" t="s">
        <v>1636</v>
      </c>
      <c r="D3" s="52" t="s">
        <v>1637</v>
      </c>
      <c r="E3" s="52" t="s">
        <v>1088</v>
      </c>
      <c r="F3" s="53" t="s">
        <v>1639</v>
      </c>
      <c r="G3" s="52" t="s">
        <v>1641</v>
      </c>
      <c r="H3" s="52" t="s">
        <v>1091</v>
      </c>
      <c r="I3" s="51" t="s">
        <v>916</v>
      </c>
      <c r="J3" s="52" t="s">
        <v>1635</v>
      </c>
      <c r="K3" s="52" t="s">
        <v>1636</v>
      </c>
      <c r="L3" s="52" t="s">
        <v>1637</v>
      </c>
      <c r="M3" s="52" t="s">
        <v>1088</v>
      </c>
      <c r="N3" s="53" t="s">
        <v>1639</v>
      </c>
      <c r="O3" s="52" t="s">
        <v>1641</v>
      </c>
      <c r="Y3" s="52" t="s">
        <v>3276</v>
      </c>
    </row>
    <row r="4" spans="1:25" s="61" customFormat="1" ht="18" customHeight="1">
      <c r="A4" s="55" t="s">
        <v>1370</v>
      </c>
      <c r="B4" s="56">
        <f>SUM(B5:B16)</f>
        <v>14810000</v>
      </c>
      <c r="C4" s="56">
        <f>SUM(C5:C16)</f>
        <v>14810000</v>
      </c>
      <c r="D4" s="56">
        <v>14206714</v>
      </c>
      <c r="E4" s="57">
        <f>+D4/C4</f>
        <v>0.95926495611073603</v>
      </c>
      <c r="F4" s="56">
        <v>13735615</v>
      </c>
      <c r="G4" s="57">
        <f>+D4/F4-1</f>
        <v>3.4297627008328391E-2</v>
      </c>
      <c r="H4" s="58">
        <v>201</v>
      </c>
      <c r="I4" s="58" t="s">
        <v>1099</v>
      </c>
      <c r="J4" s="263">
        <v>851034.07</v>
      </c>
      <c r="K4" s="231">
        <v>881853</v>
      </c>
      <c r="L4" s="56">
        <v>878262</v>
      </c>
      <c r="M4" s="59">
        <f>+L4/K4</f>
        <v>0.99592789274402882</v>
      </c>
      <c r="N4" s="56">
        <v>753452</v>
      </c>
      <c r="O4" s="59">
        <f>+L4/N4-1</f>
        <v>0.1656508974692481</v>
      </c>
      <c r="P4" s="60" t="s">
        <v>1002</v>
      </c>
      <c r="Q4" s="61" t="s">
        <v>1003</v>
      </c>
      <c r="R4" s="61" t="s">
        <v>1041</v>
      </c>
      <c r="S4" s="61" t="s">
        <v>1042</v>
      </c>
      <c r="V4" s="58" t="s">
        <v>1099</v>
      </c>
      <c r="W4" s="210" t="s">
        <v>1647</v>
      </c>
      <c r="X4" s="452">
        <v>851034.07</v>
      </c>
      <c r="Y4" s="454"/>
    </row>
    <row r="5" spans="1:25" ht="18" customHeight="1">
      <c r="A5" s="62" t="s">
        <v>1371</v>
      </c>
      <c r="B5" s="63">
        <v>1970000</v>
      </c>
      <c r="C5" s="63">
        <v>1970000</v>
      </c>
      <c r="D5" s="63">
        <v>3622160</v>
      </c>
      <c r="E5" s="64">
        <f>+D5/C5</f>
        <v>1.8386598984771574</v>
      </c>
      <c r="F5" s="63">
        <v>1788297</v>
      </c>
      <c r="G5" s="64">
        <f t="shared" ref="G5:G8" si="0">+D5/F5-1</f>
        <v>1.0254801076107602</v>
      </c>
      <c r="H5" s="66">
        <v>20101</v>
      </c>
      <c r="I5" s="58" t="s">
        <v>1100</v>
      </c>
      <c r="J5" s="264">
        <v>5037.66</v>
      </c>
      <c r="K5" s="228">
        <v>5785</v>
      </c>
      <c r="L5" s="63">
        <v>5785</v>
      </c>
      <c r="M5" s="67">
        <f>+IF(ISERROR(L5/K5),"",L5/K5)</f>
        <v>1</v>
      </c>
      <c r="N5" s="63">
        <v>5161</v>
      </c>
      <c r="O5" s="67">
        <f>IF(ISERROR(L5/N5-1),"",(L5/N5-1))</f>
        <v>0.12090680100755669</v>
      </c>
      <c r="V5" s="58" t="s">
        <v>1100</v>
      </c>
      <c r="W5" s="210" t="s">
        <v>1648</v>
      </c>
      <c r="X5" s="452">
        <v>5037.66</v>
      </c>
      <c r="Y5" s="454"/>
    </row>
    <row r="6" spans="1:25" ht="18" customHeight="1">
      <c r="A6" s="62" t="s">
        <v>1372</v>
      </c>
      <c r="B6" s="63">
        <v>5490000</v>
      </c>
      <c r="C6" s="63">
        <v>5490000</v>
      </c>
      <c r="D6" s="63">
        <v>2569142</v>
      </c>
      <c r="E6" s="64">
        <f t="shared" ref="E6:E8" si="1">+D6/C6</f>
        <v>0.46796757741347905</v>
      </c>
      <c r="F6" s="63">
        <v>4973677</v>
      </c>
      <c r="G6" s="64">
        <f t="shared" si="0"/>
        <v>-0.48345218235924847</v>
      </c>
      <c r="H6" s="66">
        <v>2010101</v>
      </c>
      <c r="I6" s="66" t="s">
        <v>1101</v>
      </c>
      <c r="J6" s="264">
        <v>2787.7</v>
      </c>
      <c r="K6" s="264"/>
      <c r="L6" s="63">
        <v>2942</v>
      </c>
      <c r="M6" s="67" t="str">
        <f t="shared" ref="M6:M46" si="2">+IF(ISERROR(L6/K6),"",L6/K6)</f>
        <v/>
      </c>
      <c r="N6" s="63">
        <v>3121</v>
      </c>
      <c r="O6" s="67">
        <f>IF(ISERROR(L6/N6-1),"",(L6/N6-1))</f>
        <v>-5.7353412367830869E-2</v>
      </c>
      <c r="V6" s="66" t="s">
        <v>1101</v>
      </c>
      <c r="W6" s="210" t="s">
        <v>1649</v>
      </c>
      <c r="X6" s="452">
        <v>2787.7</v>
      </c>
      <c r="Y6" s="454"/>
    </row>
    <row r="7" spans="1:25" ht="18" customHeight="1">
      <c r="A7" s="62" t="s">
        <v>1373</v>
      </c>
      <c r="B7" s="63">
        <v>3700000</v>
      </c>
      <c r="C7" s="63">
        <v>3700000</v>
      </c>
      <c r="D7" s="63">
        <v>3902451</v>
      </c>
      <c r="E7" s="64">
        <f t="shared" si="1"/>
        <v>1.0547164864864864</v>
      </c>
      <c r="F7" s="63">
        <v>3235892</v>
      </c>
      <c r="G7" s="64">
        <f t="shared" si="0"/>
        <v>0.20598926045739474</v>
      </c>
      <c r="H7" s="66">
        <v>2010102</v>
      </c>
      <c r="I7" s="66" t="s">
        <v>1102</v>
      </c>
      <c r="J7" s="264">
        <v>0</v>
      </c>
      <c r="K7" s="264"/>
      <c r="L7" s="63">
        <v>0</v>
      </c>
      <c r="M7" s="67" t="str">
        <f t="shared" si="2"/>
        <v/>
      </c>
      <c r="N7" s="63">
        <v>0</v>
      </c>
      <c r="O7" s="67" t="str">
        <f t="shared" ref="O7:O46" si="3">IF(ISERROR(L7/N7-1),"",(L7/N7-1))</f>
        <v/>
      </c>
      <c r="P7" s="54" t="s">
        <v>1004</v>
      </c>
      <c r="Q7" s="44">
        <v>11281600</v>
      </c>
      <c r="R7" s="44">
        <v>13143257</v>
      </c>
      <c r="S7" s="44">
        <v>12666435</v>
      </c>
      <c r="T7" s="70" t="s">
        <v>1004</v>
      </c>
      <c r="U7" s="44">
        <v>9393365</v>
      </c>
      <c r="V7" s="66" t="s">
        <v>1102</v>
      </c>
      <c r="W7" s="210" t="s">
        <v>1650</v>
      </c>
      <c r="X7" s="452">
        <v>0</v>
      </c>
      <c r="Y7" s="454"/>
    </row>
    <row r="8" spans="1:25" ht="18" customHeight="1">
      <c r="A8" s="62" t="s">
        <v>1374</v>
      </c>
      <c r="B8" s="63">
        <v>1550000</v>
      </c>
      <c r="C8" s="63">
        <v>1550000</v>
      </c>
      <c r="D8" s="63">
        <v>1745171</v>
      </c>
      <c r="E8" s="64">
        <f t="shared" si="1"/>
        <v>1.1259167741935483</v>
      </c>
      <c r="F8" s="63">
        <v>1326627</v>
      </c>
      <c r="G8" s="64">
        <f t="shared" si="0"/>
        <v>0.31549486027346041</v>
      </c>
      <c r="H8" s="66">
        <v>2010103</v>
      </c>
      <c r="I8" s="66" t="s">
        <v>1103</v>
      </c>
      <c r="J8" s="264">
        <v>150</v>
      </c>
      <c r="K8" s="264"/>
      <c r="L8" s="63">
        <v>150</v>
      </c>
      <c r="M8" s="67" t="str">
        <f t="shared" si="2"/>
        <v/>
      </c>
      <c r="N8" s="63">
        <v>150</v>
      </c>
      <c r="O8" s="67">
        <f t="shared" si="3"/>
        <v>0</v>
      </c>
      <c r="P8" s="54" t="s">
        <v>1099</v>
      </c>
      <c r="Q8" s="44">
        <v>568483</v>
      </c>
      <c r="R8" s="44">
        <v>601524</v>
      </c>
      <c r="S8" s="44">
        <v>597328</v>
      </c>
      <c r="T8" s="71" t="s">
        <v>1043</v>
      </c>
      <c r="U8" s="44">
        <v>565547</v>
      </c>
      <c r="V8" s="66" t="s">
        <v>1103</v>
      </c>
      <c r="W8" s="210" t="s">
        <v>1651</v>
      </c>
      <c r="X8" s="452">
        <v>150</v>
      </c>
      <c r="Y8" s="454"/>
    </row>
    <row r="9" spans="1:25" ht="18" customHeight="1">
      <c r="A9" s="62" t="s">
        <v>1642</v>
      </c>
      <c r="B9" s="257"/>
      <c r="C9" s="257"/>
      <c r="D9" s="79">
        <v>20</v>
      </c>
      <c r="E9" s="67"/>
      <c r="F9" s="67"/>
      <c r="G9" s="67"/>
      <c r="H9" s="66">
        <v>2010104</v>
      </c>
      <c r="I9" s="66" t="s">
        <v>1104</v>
      </c>
      <c r="J9" s="264">
        <v>325</v>
      </c>
      <c r="K9" s="264"/>
      <c r="L9" s="63">
        <v>318</v>
      </c>
      <c r="M9" s="67" t="str">
        <f t="shared" si="2"/>
        <v/>
      </c>
      <c r="N9" s="63">
        <v>321</v>
      </c>
      <c r="O9" s="67">
        <f t="shared" si="3"/>
        <v>-9.3457943925233655E-3</v>
      </c>
      <c r="P9" s="54" t="s">
        <v>1100</v>
      </c>
      <c r="Q9" s="44">
        <v>4484</v>
      </c>
      <c r="R9" s="44">
        <v>4568</v>
      </c>
      <c r="S9" s="44">
        <v>4568</v>
      </c>
      <c r="T9" s="72" t="s">
        <v>1100</v>
      </c>
      <c r="U9" s="44">
        <v>4401</v>
      </c>
      <c r="V9" s="66" t="s">
        <v>1104</v>
      </c>
      <c r="W9" s="210" t="s">
        <v>1652</v>
      </c>
      <c r="X9" s="452">
        <v>325</v>
      </c>
      <c r="Y9" s="454"/>
    </row>
    <row r="10" spans="1:25" ht="18" customHeight="1">
      <c r="A10" s="62" t="s">
        <v>1375</v>
      </c>
      <c r="B10" s="69"/>
      <c r="C10" s="69"/>
      <c r="D10" s="63">
        <v>-133</v>
      </c>
      <c r="E10" s="64"/>
      <c r="F10" s="63">
        <v>-197</v>
      </c>
      <c r="G10" s="64">
        <f>+D10/F10-1</f>
        <v>-0.32487309644670048</v>
      </c>
      <c r="H10" s="66">
        <v>2010105</v>
      </c>
      <c r="I10" s="66" t="s">
        <v>1105</v>
      </c>
      <c r="J10" s="264">
        <v>265</v>
      </c>
      <c r="K10" s="264"/>
      <c r="L10" s="63">
        <v>244</v>
      </c>
      <c r="M10" s="67" t="str">
        <f t="shared" si="2"/>
        <v/>
      </c>
      <c r="N10" s="63">
        <v>177</v>
      </c>
      <c r="O10" s="67">
        <f t="shared" si="3"/>
        <v>0.37853107344632764</v>
      </c>
      <c r="P10" s="54" t="s">
        <v>1112</v>
      </c>
      <c r="Q10" s="44">
        <v>3997</v>
      </c>
      <c r="R10" s="44">
        <v>3402</v>
      </c>
      <c r="S10" s="44">
        <v>3402</v>
      </c>
      <c r="T10" s="72" t="s">
        <v>1112</v>
      </c>
      <c r="U10" s="44">
        <v>3411</v>
      </c>
      <c r="V10" s="66" t="s">
        <v>1105</v>
      </c>
      <c r="W10" s="210" t="s">
        <v>1653</v>
      </c>
      <c r="X10" s="452">
        <v>265</v>
      </c>
      <c r="Y10" s="454"/>
    </row>
    <row r="11" spans="1:25" ht="18" customHeight="1">
      <c r="A11" s="62" t="s">
        <v>1376</v>
      </c>
      <c r="B11" s="63">
        <v>300000</v>
      </c>
      <c r="C11" s="63">
        <v>300000</v>
      </c>
      <c r="D11" s="63">
        <v>291988</v>
      </c>
      <c r="E11" s="64">
        <f>+D11/C11</f>
        <v>0.97329333333333334</v>
      </c>
      <c r="F11" s="63">
        <v>271608</v>
      </c>
      <c r="G11" s="64">
        <f>+D11/F11-1</f>
        <v>7.5034608700774719E-2</v>
      </c>
      <c r="H11" s="66">
        <v>2010106</v>
      </c>
      <c r="I11" s="66" t="s">
        <v>1106</v>
      </c>
      <c r="J11" s="264">
        <v>226</v>
      </c>
      <c r="K11" s="264"/>
      <c r="L11" s="63">
        <v>77</v>
      </c>
      <c r="M11" s="67" t="str">
        <f t="shared" si="2"/>
        <v/>
      </c>
      <c r="N11" s="63">
        <v>217</v>
      </c>
      <c r="O11" s="67">
        <f t="shared" si="3"/>
        <v>-0.64516129032258063</v>
      </c>
      <c r="P11" s="54" t="s">
        <v>1117</v>
      </c>
      <c r="Q11" s="44">
        <v>17470</v>
      </c>
      <c r="R11" s="44">
        <v>18052</v>
      </c>
      <c r="S11" s="44">
        <v>17952</v>
      </c>
      <c r="T11" s="72" t="s">
        <v>1117</v>
      </c>
      <c r="U11" s="44">
        <v>18014</v>
      </c>
      <c r="V11" s="66" t="s">
        <v>1106</v>
      </c>
      <c r="W11" s="210" t="s">
        <v>1654</v>
      </c>
      <c r="X11" s="452">
        <v>226</v>
      </c>
      <c r="Y11" s="454"/>
    </row>
    <row r="12" spans="1:25" ht="18" customHeight="1">
      <c r="A12" s="62" t="s">
        <v>1377</v>
      </c>
      <c r="B12" s="63"/>
      <c r="C12" s="63"/>
      <c r="D12" s="63">
        <v>1</v>
      </c>
      <c r="E12" s="64" t="e">
        <f>+D12/C12</f>
        <v>#DIV/0!</v>
      </c>
      <c r="F12" s="63">
        <v>363011</v>
      </c>
      <c r="G12" s="64">
        <f>+D12/F12-1</f>
        <v>-0.9999972452625403</v>
      </c>
      <c r="H12" s="66">
        <v>2010107</v>
      </c>
      <c r="I12" s="66" t="s">
        <v>1107</v>
      </c>
      <c r="J12" s="264">
        <v>0</v>
      </c>
      <c r="K12" s="264"/>
      <c r="L12" s="63">
        <v>0</v>
      </c>
      <c r="M12" s="67" t="str">
        <f t="shared" si="2"/>
        <v/>
      </c>
      <c r="N12" s="63">
        <v>0</v>
      </c>
      <c r="O12" s="67" t="str">
        <f t="shared" si="3"/>
        <v/>
      </c>
      <c r="P12" s="54" t="s">
        <v>1125</v>
      </c>
      <c r="Q12" s="44">
        <v>6188</v>
      </c>
      <c r="R12" s="44">
        <v>5988</v>
      </c>
      <c r="S12" s="44">
        <v>5988</v>
      </c>
      <c r="T12" s="72" t="s">
        <v>1125</v>
      </c>
      <c r="U12" s="44">
        <v>6735</v>
      </c>
      <c r="V12" s="66" t="s">
        <v>1107</v>
      </c>
      <c r="W12" s="210" t="s">
        <v>1655</v>
      </c>
      <c r="X12" s="452">
        <v>0</v>
      </c>
      <c r="Y12" s="454"/>
    </row>
    <row r="13" spans="1:25" ht="18" customHeight="1">
      <c r="A13" s="62" t="s">
        <v>1378</v>
      </c>
      <c r="B13" s="69"/>
      <c r="C13" s="69"/>
      <c r="D13" s="63">
        <v>0</v>
      </c>
      <c r="E13" s="64"/>
      <c r="F13" s="63">
        <v>0</v>
      </c>
      <c r="G13" s="64"/>
      <c r="H13" s="66">
        <v>2010108</v>
      </c>
      <c r="I13" s="66" t="s">
        <v>1108</v>
      </c>
      <c r="J13" s="264">
        <v>465</v>
      </c>
      <c r="K13" s="264"/>
      <c r="L13" s="63">
        <v>452</v>
      </c>
      <c r="M13" s="67" t="str">
        <f t="shared" si="2"/>
        <v/>
      </c>
      <c r="N13" s="63">
        <v>445</v>
      </c>
      <c r="O13" s="67">
        <f t="shared" si="3"/>
        <v>1.5730337078651679E-2</v>
      </c>
      <c r="P13" s="54" t="s">
        <v>1132</v>
      </c>
      <c r="Q13" s="44">
        <v>6841</v>
      </c>
      <c r="R13" s="44">
        <v>6650</v>
      </c>
      <c r="S13" s="44">
        <v>6650</v>
      </c>
      <c r="T13" s="72" t="s">
        <v>1132</v>
      </c>
      <c r="U13" s="44">
        <v>7803</v>
      </c>
      <c r="V13" s="66" t="s">
        <v>1108</v>
      </c>
      <c r="W13" s="210" t="s">
        <v>1656</v>
      </c>
      <c r="X13" s="452">
        <v>465</v>
      </c>
      <c r="Y13" s="454"/>
    </row>
    <row r="14" spans="1:25" ht="18" customHeight="1">
      <c r="A14" s="62" t="s">
        <v>1379</v>
      </c>
      <c r="B14" s="63">
        <v>170000</v>
      </c>
      <c r="C14" s="63">
        <v>170000</v>
      </c>
      <c r="D14" s="63">
        <v>165030</v>
      </c>
      <c r="E14" s="64">
        <f t="shared" ref="E14:E20" si="4">+D14/C14</f>
        <v>0.97076470588235297</v>
      </c>
      <c r="F14" s="63">
        <v>165356</v>
      </c>
      <c r="G14" s="64">
        <f t="shared" ref="G14:G20" si="5">+D14/F14-1</f>
        <v>-1.971503906722516E-3</v>
      </c>
      <c r="H14" s="66">
        <v>2010109</v>
      </c>
      <c r="I14" s="66" t="s">
        <v>1109</v>
      </c>
      <c r="J14" s="264">
        <v>8</v>
      </c>
      <c r="K14" s="264"/>
      <c r="L14" s="63">
        <v>4</v>
      </c>
      <c r="M14" s="67" t="str">
        <f t="shared" si="2"/>
        <v/>
      </c>
      <c r="N14" s="63">
        <v>10</v>
      </c>
      <c r="O14" s="67">
        <f t="shared" si="3"/>
        <v>-0.6</v>
      </c>
      <c r="P14" s="54" t="s">
        <v>1139</v>
      </c>
      <c r="Q14" s="44">
        <v>9108</v>
      </c>
      <c r="R14" s="44">
        <v>12709</v>
      </c>
      <c r="S14" s="44">
        <v>11681</v>
      </c>
      <c r="T14" s="72" t="s">
        <v>1139</v>
      </c>
      <c r="U14" s="44">
        <v>10488</v>
      </c>
      <c r="V14" s="66" t="s">
        <v>1109</v>
      </c>
      <c r="W14" s="210" t="s">
        <v>1657</v>
      </c>
      <c r="X14" s="452">
        <v>8</v>
      </c>
      <c r="Y14" s="454"/>
    </row>
    <row r="15" spans="1:25" ht="18" customHeight="1">
      <c r="A15" s="62" t="s">
        <v>1380</v>
      </c>
      <c r="B15" s="63">
        <v>1050000</v>
      </c>
      <c r="C15" s="63">
        <v>1050000</v>
      </c>
      <c r="D15" s="63">
        <v>1227017</v>
      </c>
      <c r="E15" s="64">
        <f t="shared" si="4"/>
        <v>1.168587619047619</v>
      </c>
      <c r="F15" s="63">
        <v>1023229</v>
      </c>
      <c r="G15" s="64">
        <f t="shared" si="5"/>
        <v>0.1991616734865802</v>
      </c>
      <c r="H15" s="66">
        <v>2010150</v>
      </c>
      <c r="I15" s="66" t="s">
        <v>1110</v>
      </c>
      <c r="J15" s="264">
        <v>0</v>
      </c>
      <c r="K15" s="264"/>
      <c r="L15" s="63">
        <v>0</v>
      </c>
      <c r="M15" s="67" t="str">
        <f t="shared" si="2"/>
        <v/>
      </c>
      <c r="N15" s="63">
        <v>0</v>
      </c>
      <c r="O15" s="67" t="str">
        <f t="shared" si="3"/>
        <v/>
      </c>
      <c r="P15" s="54" t="s">
        <v>1146</v>
      </c>
      <c r="Q15" s="44">
        <v>184352</v>
      </c>
      <c r="R15" s="44">
        <v>203757</v>
      </c>
      <c r="S15" s="44">
        <v>203484</v>
      </c>
      <c r="T15" s="72" t="s">
        <v>1146</v>
      </c>
      <c r="U15" s="44">
        <v>187068</v>
      </c>
      <c r="V15" s="66" t="s">
        <v>1110</v>
      </c>
      <c r="W15" s="210" t="s">
        <v>1658</v>
      </c>
      <c r="X15" s="452">
        <v>0</v>
      </c>
      <c r="Y15" s="454"/>
    </row>
    <row r="16" spans="1:25" ht="18" customHeight="1">
      <c r="A16" s="62" t="s">
        <v>1381</v>
      </c>
      <c r="B16" s="63">
        <v>580000</v>
      </c>
      <c r="C16" s="63">
        <v>580000</v>
      </c>
      <c r="D16" s="73">
        <v>683867</v>
      </c>
      <c r="E16" s="64">
        <f t="shared" si="4"/>
        <v>1.1790810344827587</v>
      </c>
      <c r="F16" s="73">
        <v>588115</v>
      </c>
      <c r="G16" s="64">
        <f t="shared" si="5"/>
        <v>0.16281169499162584</v>
      </c>
      <c r="H16" s="66">
        <v>2010199</v>
      </c>
      <c r="I16" s="66" t="s">
        <v>1111</v>
      </c>
      <c r="J16" s="264">
        <v>810.96</v>
      </c>
      <c r="K16" s="264"/>
      <c r="L16" s="63">
        <v>1598</v>
      </c>
      <c r="M16" s="67" t="str">
        <f t="shared" si="2"/>
        <v/>
      </c>
      <c r="N16" s="63">
        <v>720</v>
      </c>
      <c r="O16" s="67">
        <f t="shared" si="3"/>
        <v>1.2194444444444446</v>
      </c>
      <c r="P16" s="54" t="s">
        <v>1153</v>
      </c>
      <c r="Q16" s="44">
        <v>5725</v>
      </c>
      <c r="R16" s="44">
        <v>6558</v>
      </c>
      <c r="S16" s="44">
        <v>6254</v>
      </c>
      <c r="T16" s="72" t="s">
        <v>1153</v>
      </c>
      <c r="U16" s="44">
        <v>5889</v>
      </c>
      <c r="V16" s="66" t="s">
        <v>1111</v>
      </c>
      <c r="W16" s="210" t="s">
        <v>1659</v>
      </c>
      <c r="X16" s="452">
        <v>810.96</v>
      </c>
      <c r="Y16" s="454"/>
    </row>
    <row r="17" spans="1:25" ht="18" customHeight="1">
      <c r="A17" s="55" t="s">
        <v>1382</v>
      </c>
      <c r="B17" s="56">
        <f>SUM(B18:B23)</f>
        <v>4140000</v>
      </c>
      <c r="C17" s="56">
        <f>SUM(C18:C23)</f>
        <v>4140000</v>
      </c>
      <c r="D17" s="74">
        <v>5752750</v>
      </c>
      <c r="E17" s="57">
        <f t="shared" si="4"/>
        <v>1.3895531400966183</v>
      </c>
      <c r="F17" s="74">
        <v>3709569</v>
      </c>
      <c r="G17" s="57">
        <f t="shared" si="5"/>
        <v>0.5507866277726603</v>
      </c>
      <c r="H17" s="66">
        <v>20102</v>
      </c>
      <c r="I17" s="58" t="s">
        <v>1112</v>
      </c>
      <c r="J17" s="260">
        <v>4081</v>
      </c>
      <c r="K17" s="228">
        <v>4651</v>
      </c>
      <c r="L17" s="63">
        <v>4651</v>
      </c>
      <c r="M17" s="67">
        <f t="shared" si="2"/>
        <v>1</v>
      </c>
      <c r="N17" s="63">
        <v>3882</v>
      </c>
      <c r="O17" s="67">
        <f t="shared" si="3"/>
        <v>0.19809376609994844</v>
      </c>
      <c r="P17" s="54" t="s">
        <v>1157</v>
      </c>
      <c r="Q17" s="44">
        <v>0</v>
      </c>
      <c r="R17" s="44">
        <v>16328</v>
      </c>
      <c r="S17" s="44">
        <v>16328</v>
      </c>
      <c r="T17" s="72" t="s">
        <v>1157</v>
      </c>
      <c r="U17" s="44">
        <v>17822</v>
      </c>
      <c r="V17" s="58" t="s">
        <v>1112</v>
      </c>
      <c r="W17" s="210" t="s">
        <v>1660</v>
      </c>
      <c r="X17" s="452">
        <v>4081</v>
      </c>
      <c r="Y17" s="454"/>
    </row>
    <row r="18" spans="1:25" ht="18" customHeight="1">
      <c r="A18" s="62" t="s">
        <v>1383</v>
      </c>
      <c r="B18" s="63">
        <v>3120000</v>
      </c>
      <c r="C18" s="63">
        <v>3120000</v>
      </c>
      <c r="D18" s="75">
        <v>3817731</v>
      </c>
      <c r="E18" s="64">
        <f t="shared" si="4"/>
        <v>1.2236317307692308</v>
      </c>
      <c r="F18" s="75">
        <v>1556389</v>
      </c>
      <c r="G18" s="64">
        <f t="shared" si="5"/>
        <v>1.4529413919013821</v>
      </c>
      <c r="H18" s="66">
        <v>2010201</v>
      </c>
      <c r="I18" s="66" t="s">
        <v>1101</v>
      </c>
      <c r="J18" s="260">
        <v>1877</v>
      </c>
      <c r="K18" s="260"/>
      <c r="L18" s="63">
        <v>2304</v>
      </c>
      <c r="M18" s="67" t="str">
        <f t="shared" si="2"/>
        <v/>
      </c>
      <c r="N18" s="63">
        <v>2333</v>
      </c>
      <c r="O18" s="67">
        <f t="shared" si="3"/>
        <v>-1.2430347192456059E-2</v>
      </c>
      <c r="P18" s="54" t="s">
        <v>1162</v>
      </c>
      <c r="Q18" s="44">
        <v>45442</v>
      </c>
      <c r="R18" s="44">
        <v>28157</v>
      </c>
      <c r="S18" s="44">
        <v>27477</v>
      </c>
      <c r="T18" s="72" t="s">
        <v>1162</v>
      </c>
      <c r="U18" s="44">
        <v>20228</v>
      </c>
      <c r="V18" s="66" t="s">
        <v>1101</v>
      </c>
      <c r="W18" s="210" t="s">
        <v>1649</v>
      </c>
      <c r="X18" s="452">
        <v>1877</v>
      </c>
      <c r="Y18" s="454"/>
    </row>
    <row r="19" spans="1:25" ht="18" customHeight="1">
      <c r="A19" s="62" t="s">
        <v>1384</v>
      </c>
      <c r="B19" s="63">
        <v>230000</v>
      </c>
      <c r="C19" s="63">
        <v>230000</v>
      </c>
      <c r="D19" s="76">
        <v>210879</v>
      </c>
      <c r="E19" s="64">
        <f t="shared" si="4"/>
        <v>0.91686521739130433</v>
      </c>
      <c r="F19" s="76">
        <v>222881</v>
      </c>
      <c r="G19" s="64">
        <f t="shared" si="5"/>
        <v>-5.384936356172132E-2</v>
      </c>
      <c r="H19" s="66">
        <v>2010202</v>
      </c>
      <c r="I19" s="66" t="s">
        <v>1102</v>
      </c>
      <c r="J19" s="260">
        <v>353.98</v>
      </c>
      <c r="K19" s="260"/>
      <c r="L19" s="63">
        <v>357</v>
      </c>
      <c r="M19" s="67" t="str">
        <f t="shared" si="2"/>
        <v/>
      </c>
      <c r="N19" s="63">
        <v>326</v>
      </c>
      <c r="O19" s="67">
        <f t="shared" si="3"/>
        <v>9.5092024539877196E-2</v>
      </c>
      <c r="P19" s="54" t="s">
        <v>1173</v>
      </c>
      <c r="Q19" s="44">
        <v>12558</v>
      </c>
      <c r="R19" s="44">
        <v>12012</v>
      </c>
      <c r="S19" s="44">
        <v>12009</v>
      </c>
      <c r="T19" s="72" t="s">
        <v>1173</v>
      </c>
      <c r="U19" s="44">
        <v>9716</v>
      </c>
      <c r="V19" s="66" t="s">
        <v>1102</v>
      </c>
      <c r="W19" s="210" t="s">
        <v>1650</v>
      </c>
      <c r="X19" s="452">
        <v>353.98</v>
      </c>
      <c r="Y19" s="454"/>
    </row>
    <row r="20" spans="1:25" ht="18" customHeight="1">
      <c r="A20" s="62" t="s">
        <v>1385</v>
      </c>
      <c r="B20" s="63">
        <v>160000</v>
      </c>
      <c r="C20" s="63">
        <v>160000</v>
      </c>
      <c r="D20" s="73">
        <v>208920</v>
      </c>
      <c r="E20" s="64">
        <f t="shared" si="4"/>
        <v>1.30575</v>
      </c>
      <c r="F20" s="73">
        <v>251860</v>
      </c>
      <c r="G20" s="64">
        <f t="shared" si="5"/>
        <v>-0.17049154292067026</v>
      </c>
      <c r="H20" s="66">
        <v>2010203</v>
      </c>
      <c r="I20" s="66" t="s">
        <v>1103</v>
      </c>
      <c r="J20" s="260">
        <v>50</v>
      </c>
      <c r="K20" s="260"/>
      <c r="L20" s="63">
        <v>50</v>
      </c>
      <c r="M20" s="67" t="str">
        <f t="shared" si="2"/>
        <v/>
      </c>
      <c r="N20" s="63">
        <v>50</v>
      </c>
      <c r="O20" s="67">
        <f t="shared" si="3"/>
        <v>0</v>
      </c>
      <c r="P20" s="54" t="s">
        <v>1178</v>
      </c>
      <c r="Q20" s="44">
        <v>16011</v>
      </c>
      <c r="R20" s="44">
        <v>15336</v>
      </c>
      <c r="S20" s="44">
        <v>15091</v>
      </c>
      <c r="T20" s="72" t="s">
        <v>401</v>
      </c>
      <c r="U20" s="44">
        <v>6126</v>
      </c>
      <c r="V20" s="66" t="s">
        <v>1103</v>
      </c>
      <c r="W20" s="210" t="s">
        <v>1651</v>
      </c>
      <c r="X20" s="452">
        <v>50</v>
      </c>
      <c r="Y20" s="454"/>
    </row>
    <row r="21" spans="1:25" ht="25.5" customHeight="1">
      <c r="A21" s="62" t="s">
        <v>1386</v>
      </c>
      <c r="B21" s="63"/>
      <c r="C21" s="63"/>
      <c r="D21" s="63">
        <v>18040</v>
      </c>
      <c r="E21" s="64"/>
      <c r="F21" s="63">
        <v>1185</v>
      </c>
      <c r="G21" s="64"/>
      <c r="H21" s="66">
        <v>2010204</v>
      </c>
      <c r="I21" s="66" t="s">
        <v>1113</v>
      </c>
      <c r="J21" s="260">
        <v>278.60000000000002</v>
      </c>
      <c r="K21" s="260"/>
      <c r="L21" s="63">
        <v>279</v>
      </c>
      <c r="M21" s="67" t="str">
        <f t="shared" si="2"/>
        <v/>
      </c>
      <c r="N21" s="63">
        <v>270</v>
      </c>
      <c r="O21" s="67">
        <f t="shared" si="3"/>
        <v>3.3333333333333437E-2</v>
      </c>
      <c r="P21" s="54" t="s">
        <v>1185</v>
      </c>
      <c r="Q21" s="44">
        <v>25503</v>
      </c>
      <c r="R21" s="44">
        <v>28807</v>
      </c>
      <c r="S21" s="44">
        <v>28790</v>
      </c>
      <c r="T21" s="72" t="s">
        <v>1178</v>
      </c>
      <c r="U21" s="44">
        <v>15581</v>
      </c>
      <c r="V21" s="66" t="s">
        <v>1113</v>
      </c>
      <c r="W21" s="210" t="s">
        <v>1661</v>
      </c>
      <c r="X21" s="452">
        <v>278.60000000000002</v>
      </c>
      <c r="Y21" s="454"/>
    </row>
    <row r="22" spans="1:25" ht="18" customHeight="1">
      <c r="A22" s="77" t="s">
        <v>1369</v>
      </c>
      <c r="B22" s="63">
        <v>360000</v>
      </c>
      <c r="C22" s="63">
        <v>360000</v>
      </c>
      <c r="D22" s="63">
        <v>643816</v>
      </c>
      <c r="E22" s="64"/>
      <c r="F22" s="63">
        <v>358165</v>
      </c>
      <c r="G22" s="64">
        <f>+D22/F22-1</f>
        <v>0.79754023983359623</v>
      </c>
      <c r="H22" s="66">
        <v>2010205</v>
      </c>
      <c r="I22" s="66" t="s">
        <v>1114</v>
      </c>
      <c r="J22" s="260">
        <v>378.63</v>
      </c>
      <c r="K22" s="260"/>
      <c r="L22" s="63">
        <v>369</v>
      </c>
      <c r="M22" s="67" t="str">
        <f t="shared" si="2"/>
        <v/>
      </c>
      <c r="N22" s="63">
        <v>253</v>
      </c>
      <c r="O22" s="67">
        <f t="shared" si="3"/>
        <v>0.45849802371541504</v>
      </c>
      <c r="P22" s="54" t="s">
        <v>1193</v>
      </c>
      <c r="Q22" s="44">
        <v>84198</v>
      </c>
      <c r="R22" s="44">
        <v>93374</v>
      </c>
      <c r="S22" s="44">
        <v>93374</v>
      </c>
      <c r="T22" s="72" t="s">
        <v>1185</v>
      </c>
      <c r="U22" s="44">
        <v>22011</v>
      </c>
      <c r="V22" s="66" t="s">
        <v>1114</v>
      </c>
      <c r="W22" s="210" t="s">
        <v>1662</v>
      </c>
      <c r="X22" s="452">
        <v>378.63</v>
      </c>
      <c r="Y22" s="454"/>
    </row>
    <row r="23" spans="1:25" ht="18" customHeight="1">
      <c r="A23" s="62" t="s">
        <v>1387</v>
      </c>
      <c r="B23" s="63">
        <v>270000</v>
      </c>
      <c r="C23" s="63">
        <v>270000</v>
      </c>
      <c r="D23" s="63">
        <v>853364</v>
      </c>
      <c r="E23" s="64">
        <f>+D23/C23</f>
        <v>3.1606074074074075</v>
      </c>
      <c r="F23" s="63">
        <v>1319089</v>
      </c>
      <c r="G23" s="64">
        <f>+D23/F23-1</f>
        <v>-0.3530656384823162</v>
      </c>
      <c r="H23" s="66">
        <v>2010206</v>
      </c>
      <c r="I23" s="66" t="s">
        <v>1115</v>
      </c>
      <c r="J23" s="260">
        <v>613.53</v>
      </c>
      <c r="K23" s="260"/>
      <c r="L23" s="63">
        <v>565</v>
      </c>
      <c r="M23" s="67" t="str">
        <f t="shared" si="2"/>
        <v/>
      </c>
      <c r="N23" s="63">
        <v>193</v>
      </c>
      <c r="O23" s="67">
        <f t="shared" si="3"/>
        <v>1.9274611398963732</v>
      </c>
      <c r="P23" s="54" t="s">
        <v>1198</v>
      </c>
      <c r="Q23" s="44">
        <v>26908</v>
      </c>
      <c r="R23" s="44">
        <v>23894</v>
      </c>
      <c r="S23" s="44">
        <v>23722</v>
      </c>
      <c r="T23" s="72" t="s">
        <v>1193</v>
      </c>
      <c r="U23" s="44">
        <v>86879</v>
      </c>
      <c r="V23" s="66" t="s">
        <v>1115</v>
      </c>
      <c r="W23" s="210" t="s">
        <v>1663</v>
      </c>
      <c r="X23" s="452">
        <v>613.53</v>
      </c>
      <c r="Y23" s="454"/>
    </row>
    <row r="24" spans="1:25" ht="18" customHeight="1">
      <c r="A24" s="62"/>
      <c r="B24" s="69"/>
      <c r="C24" s="69"/>
      <c r="D24" s="68"/>
      <c r="E24" s="64"/>
      <c r="F24" s="68"/>
      <c r="G24" s="64"/>
      <c r="H24" s="66">
        <v>2010250</v>
      </c>
      <c r="I24" s="66" t="s">
        <v>1110</v>
      </c>
      <c r="J24" s="260">
        <v>0</v>
      </c>
      <c r="K24" s="260"/>
      <c r="L24" s="63">
        <v>0</v>
      </c>
      <c r="M24" s="67" t="str">
        <f t="shared" si="2"/>
        <v/>
      </c>
      <c r="N24" s="63">
        <v>0</v>
      </c>
      <c r="O24" s="67" t="str">
        <f t="shared" si="3"/>
        <v/>
      </c>
      <c r="P24" s="54" t="s">
        <v>1206</v>
      </c>
      <c r="Q24" s="44">
        <v>458</v>
      </c>
      <c r="R24" s="44">
        <v>734</v>
      </c>
      <c r="S24" s="44">
        <v>734</v>
      </c>
      <c r="T24" s="72" t="s">
        <v>1198</v>
      </c>
      <c r="U24" s="44">
        <v>27674</v>
      </c>
      <c r="V24" s="66" t="s">
        <v>1110</v>
      </c>
      <c r="W24" s="210" t="s">
        <v>1658</v>
      </c>
      <c r="X24" s="452">
        <v>0</v>
      </c>
      <c r="Y24" s="454"/>
    </row>
    <row r="25" spans="1:25" ht="18" customHeight="1">
      <c r="A25" s="62"/>
      <c r="B25" s="69"/>
      <c r="C25" s="69"/>
      <c r="D25" s="68"/>
      <c r="E25" s="64"/>
      <c r="F25" s="68"/>
      <c r="G25" s="64"/>
      <c r="H25" s="66">
        <v>2010299</v>
      </c>
      <c r="I25" s="66" t="s">
        <v>1116</v>
      </c>
      <c r="J25" s="260">
        <v>529.70000000000005</v>
      </c>
      <c r="K25" s="260"/>
      <c r="L25" s="63">
        <v>727</v>
      </c>
      <c r="M25" s="67" t="str">
        <f t="shared" si="2"/>
        <v/>
      </c>
      <c r="N25" s="63">
        <v>457</v>
      </c>
      <c r="O25" s="67">
        <f t="shared" si="3"/>
        <v>0.5908096280087527</v>
      </c>
      <c r="P25" s="54" t="s">
        <v>1209</v>
      </c>
      <c r="Q25" s="44">
        <v>174</v>
      </c>
      <c r="R25" s="44">
        <v>314</v>
      </c>
      <c r="S25" s="44">
        <v>314</v>
      </c>
      <c r="T25" s="72" t="s">
        <v>1206</v>
      </c>
      <c r="U25" s="44">
        <v>1893</v>
      </c>
      <c r="V25" s="66" t="s">
        <v>1116</v>
      </c>
      <c r="W25" s="210" t="s">
        <v>1664</v>
      </c>
      <c r="X25" s="452">
        <v>529.70000000000005</v>
      </c>
      <c r="Y25" s="454"/>
    </row>
    <row r="26" spans="1:25" ht="65.25" customHeight="1">
      <c r="A26" s="78"/>
      <c r="B26" s="79"/>
      <c r="C26" s="79"/>
      <c r="D26" s="79"/>
      <c r="E26" s="67"/>
      <c r="F26" s="79"/>
      <c r="G26" s="67"/>
      <c r="H26" s="66">
        <v>20103</v>
      </c>
      <c r="I26" s="58" t="s">
        <v>1117</v>
      </c>
      <c r="J26" s="260">
        <v>33113</v>
      </c>
      <c r="K26" s="228">
        <v>29440</v>
      </c>
      <c r="L26" s="63">
        <v>29440</v>
      </c>
      <c r="M26" s="67">
        <f t="shared" si="2"/>
        <v>1</v>
      </c>
      <c r="N26" s="63">
        <v>20028</v>
      </c>
      <c r="O26" s="67">
        <f t="shared" si="3"/>
        <v>0.46994208108647895</v>
      </c>
      <c r="P26" s="54" t="s">
        <v>1212</v>
      </c>
      <c r="Q26" s="44">
        <v>1551</v>
      </c>
      <c r="R26" s="44">
        <v>2243</v>
      </c>
      <c r="S26" s="44">
        <v>1798</v>
      </c>
      <c r="T26" s="72" t="s">
        <v>1209</v>
      </c>
      <c r="U26" s="44">
        <v>136</v>
      </c>
      <c r="V26" s="58" t="s">
        <v>1117</v>
      </c>
      <c r="W26" s="210" t="s">
        <v>1665</v>
      </c>
      <c r="X26" s="452">
        <v>33113</v>
      </c>
      <c r="Y26" s="466" t="s">
        <v>3326</v>
      </c>
    </row>
    <row r="27" spans="1:25" ht="18" customHeight="1">
      <c r="A27" s="78"/>
      <c r="B27" s="79"/>
      <c r="C27" s="79"/>
      <c r="D27" s="79"/>
      <c r="E27" s="67"/>
      <c r="F27" s="79"/>
      <c r="G27" s="67"/>
      <c r="H27" s="66">
        <v>2010301</v>
      </c>
      <c r="I27" s="66" t="s">
        <v>1101</v>
      </c>
      <c r="J27" s="260">
        <v>4490</v>
      </c>
      <c r="K27" s="260"/>
      <c r="L27" s="63">
        <v>4223</v>
      </c>
      <c r="M27" s="67" t="str">
        <f t="shared" si="2"/>
        <v/>
      </c>
      <c r="N27" s="63">
        <v>4761</v>
      </c>
      <c r="O27" s="67">
        <f t="shared" si="3"/>
        <v>-0.11300147027935303</v>
      </c>
      <c r="P27" s="54" t="s">
        <v>1217</v>
      </c>
      <c r="Q27" s="44">
        <v>2490</v>
      </c>
      <c r="R27" s="44">
        <v>2276</v>
      </c>
      <c r="S27" s="44">
        <v>2276</v>
      </c>
      <c r="T27" s="72" t="s">
        <v>1212</v>
      </c>
      <c r="U27" s="44">
        <v>1314</v>
      </c>
      <c r="V27" s="66" t="s">
        <v>1101</v>
      </c>
      <c r="W27" s="210" t="s">
        <v>1649</v>
      </c>
      <c r="X27" s="452">
        <v>4490</v>
      </c>
      <c r="Y27" s="454"/>
    </row>
    <row r="28" spans="1:25" ht="18" customHeight="1">
      <c r="A28" s="78"/>
      <c r="B28" s="79"/>
      <c r="C28" s="79"/>
      <c r="D28" s="79"/>
      <c r="E28" s="67"/>
      <c r="F28" s="79"/>
      <c r="G28" s="67"/>
      <c r="H28" s="66">
        <v>2010302</v>
      </c>
      <c r="I28" s="66" t="s">
        <v>1102</v>
      </c>
      <c r="J28" s="260">
        <v>3652</v>
      </c>
      <c r="K28" s="260"/>
      <c r="L28" s="63">
        <v>3386</v>
      </c>
      <c r="M28" s="67" t="str">
        <f t="shared" si="2"/>
        <v/>
      </c>
      <c r="N28" s="63">
        <v>1459</v>
      </c>
      <c r="O28" s="67">
        <f t="shared" si="3"/>
        <v>1.3207676490747087</v>
      </c>
      <c r="T28" s="72"/>
      <c r="V28" s="66" t="s">
        <v>1102</v>
      </c>
      <c r="W28" s="210" t="s">
        <v>1650</v>
      </c>
      <c r="X28" s="452">
        <v>3652</v>
      </c>
      <c r="Y28" s="454"/>
    </row>
    <row r="29" spans="1:25" ht="18" customHeight="1">
      <c r="A29" s="78"/>
      <c r="B29" s="79"/>
      <c r="C29" s="79"/>
      <c r="D29" s="79"/>
      <c r="E29" s="67"/>
      <c r="F29" s="79"/>
      <c r="G29" s="67"/>
      <c r="H29" s="66">
        <v>2010303</v>
      </c>
      <c r="I29" s="66" t="s">
        <v>1103</v>
      </c>
      <c r="J29" s="260">
        <v>11708</v>
      </c>
      <c r="K29" s="260"/>
      <c r="L29" s="63">
        <v>407</v>
      </c>
      <c r="M29" s="67" t="str">
        <f t="shared" si="2"/>
        <v/>
      </c>
      <c r="N29" s="63">
        <v>349</v>
      </c>
      <c r="O29" s="67">
        <f t="shared" si="3"/>
        <v>0.16618911174785089</v>
      </c>
      <c r="T29" s="72"/>
      <c r="V29" s="66" t="s">
        <v>1103</v>
      </c>
      <c r="W29" s="210" t="s">
        <v>1651</v>
      </c>
      <c r="X29" s="452">
        <v>11708</v>
      </c>
      <c r="Y29" s="454"/>
    </row>
    <row r="30" spans="1:25" ht="18" customHeight="1">
      <c r="A30" s="78"/>
      <c r="B30" s="79"/>
      <c r="C30" s="79"/>
      <c r="D30" s="79"/>
      <c r="E30" s="67"/>
      <c r="F30" s="79"/>
      <c r="G30" s="67"/>
      <c r="H30" s="66">
        <v>2010304</v>
      </c>
      <c r="I30" s="66" t="s">
        <v>1118</v>
      </c>
      <c r="J30" s="260">
        <v>255.11</v>
      </c>
      <c r="K30" s="260"/>
      <c r="L30" s="63">
        <v>246</v>
      </c>
      <c r="M30" s="67" t="str">
        <f t="shared" si="2"/>
        <v/>
      </c>
      <c r="N30" s="63">
        <v>197</v>
      </c>
      <c r="O30" s="67">
        <f t="shared" si="3"/>
        <v>0.24873096446700504</v>
      </c>
      <c r="T30" s="72"/>
      <c r="V30" s="66" t="s">
        <v>1118</v>
      </c>
      <c r="W30" s="210" t="s">
        <v>1666</v>
      </c>
      <c r="X30" s="452">
        <v>255.11</v>
      </c>
      <c r="Y30" s="454"/>
    </row>
    <row r="31" spans="1:25" ht="18" customHeight="1">
      <c r="A31" s="78"/>
      <c r="B31" s="79"/>
      <c r="C31" s="79"/>
      <c r="D31" s="79"/>
      <c r="E31" s="67"/>
      <c r="F31" s="79"/>
      <c r="G31" s="67"/>
      <c r="H31" s="66">
        <v>2010305</v>
      </c>
      <c r="I31" s="66" t="s">
        <v>1119</v>
      </c>
      <c r="J31" s="260">
        <v>33</v>
      </c>
      <c r="K31" s="260"/>
      <c r="L31" s="63">
        <v>26</v>
      </c>
      <c r="M31" s="67" t="str">
        <f t="shared" si="2"/>
        <v/>
      </c>
      <c r="N31" s="63">
        <v>38</v>
      </c>
      <c r="O31" s="67">
        <f t="shared" si="3"/>
        <v>-0.31578947368421051</v>
      </c>
      <c r="T31" s="72"/>
      <c r="V31" s="66" t="s">
        <v>1119</v>
      </c>
      <c r="W31" s="210" t="s">
        <v>1667</v>
      </c>
      <c r="X31" s="452">
        <v>33</v>
      </c>
      <c r="Y31" s="454"/>
    </row>
    <row r="32" spans="1:25" ht="18" customHeight="1">
      <c r="A32" s="78"/>
      <c r="B32" s="79"/>
      <c r="C32" s="79"/>
      <c r="D32" s="79"/>
      <c r="E32" s="67"/>
      <c r="F32" s="79"/>
      <c r="G32" s="67"/>
      <c r="H32" s="66">
        <v>2010306</v>
      </c>
      <c r="I32" s="66" t="s">
        <v>1120</v>
      </c>
      <c r="J32" s="260">
        <v>0</v>
      </c>
      <c r="K32" s="260"/>
      <c r="L32" s="63">
        <v>245</v>
      </c>
      <c r="M32" s="67" t="str">
        <f t="shared" si="2"/>
        <v/>
      </c>
      <c r="N32" s="63">
        <v>0</v>
      </c>
      <c r="O32" s="67" t="str">
        <f t="shared" si="3"/>
        <v/>
      </c>
      <c r="T32" s="72"/>
      <c r="V32" s="66" t="s">
        <v>1120</v>
      </c>
      <c r="W32" s="210" t="s">
        <v>1668</v>
      </c>
      <c r="X32" s="452">
        <v>0</v>
      </c>
      <c r="Y32" s="454"/>
    </row>
    <row r="33" spans="1:25" ht="18" customHeight="1">
      <c r="A33" s="62"/>
      <c r="B33" s="258"/>
      <c r="C33" s="258"/>
      <c r="D33" s="79"/>
      <c r="E33" s="67"/>
      <c r="F33" s="79"/>
      <c r="G33" s="67"/>
      <c r="H33" s="66">
        <v>2010307</v>
      </c>
      <c r="I33" s="66" t="s">
        <v>1121</v>
      </c>
      <c r="J33" s="260">
        <v>0</v>
      </c>
      <c r="K33" s="260"/>
      <c r="L33" s="63">
        <v>0</v>
      </c>
      <c r="M33" s="67" t="str">
        <f t="shared" si="2"/>
        <v/>
      </c>
      <c r="N33" s="63">
        <v>0</v>
      </c>
      <c r="O33" s="67" t="str">
        <f t="shared" si="3"/>
        <v/>
      </c>
      <c r="T33" s="72"/>
      <c r="V33" s="66" t="s">
        <v>1121</v>
      </c>
      <c r="W33" s="210" t="s">
        <v>1669</v>
      </c>
      <c r="X33" s="452">
        <v>0</v>
      </c>
      <c r="Y33" s="454"/>
    </row>
    <row r="34" spans="1:25" ht="18" customHeight="1">
      <c r="A34" s="62"/>
      <c r="B34" s="258"/>
      <c r="C34" s="258"/>
      <c r="D34" s="79"/>
      <c r="E34" s="67"/>
      <c r="F34" s="79"/>
      <c r="G34" s="67"/>
      <c r="H34" s="66">
        <v>2010308</v>
      </c>
      <c r="I34" s="66" t="s">
        <v>1122</v>
      </c>
      <c r="J34" s="260">
        <v>4086.67</v>
      </c>
      <c r="K34" s="260"/>
      <c r="L34" s="63">
        <v>3881</v>
      </c>
      <c r="M34" s="67" t="str">
        <f t="shared" si="2"/>
        <v/>
      </c>
      <c r="N34" s="63">
        <v>4161</v>
      </c>
      <c r="O34" s="67">
        <f t="shared" si="3"/>
        <v>-6.7291516462388845E-2</v>
      </c>
      <c r="T34" s="72"/>
      <c r="V34" s="66" t="s">
        <v>1122</v>
      </c>
      <c r="W34" s="210" t="s">
        <v>1670</v>
      </c>
      <c r="X34" s="452">
        <v>4086.67</v>
      </c>
      <c r="Y34" s="454"/>
    </row>
    <row r="35" spans="1:25" ht="18" customHeight="1">
      <c r="A35" s="78"/>
      <c r="B35" s="79"/>
      <c r="C35" s="79"/>
      <c r="D35" s="79"/>
      <c r="E35" s="67"/>
      <c r="F35" s="79"/>
      <c r="G35" s="67"/>
      <c r="H35" s="66">
        <v>2010309</v>
      </c>
      <c r="I35" s="66" t="s">
        <v>1123</v>
      </c>
      <c r="J35" s="260">
        <v>0</v>
      </c>
      <c r="K35" s="260"/>
      <c r="L35" s="63">
        <v>0</v>
      </c>
      <c r="M35" s="67" t="str">
        <f t="shared" si="2"/>
        <v/>
      </c>
      <c r="N35" s="63">
        <v>0</v>
      </c>
      <c r="O35" s="67" t="str">
        <f t="shared" si="3"/>
        <v/>
      </c>
      <c r="T35" s="72"/>
      <c r="V35" s="66" t="s">
        <v>1123</v>
      </c>
      <c r="W35" s="210" t="s">
        <v>1671</v>
      </c>
      <c r="X35" s="452">
        <v>0</v>
      </c>
      <c r="Y35" s="454"/>
    </row>
    <row r="36" spans="1:25" ht="18" customHeight="1">
      <c r="A36" s="78"/>
      <c r="B36" s="79"/>
      <c r="C36" s="79"/>
      <c r="D36" s="79"/>
      <c r="E36" s="67"/>
      <c r="F36" s="79"/>
      <c r="G36" s="67"/>
      <c r="H36" s="66">
        <v>2010350</v>
      </c>
      <c r="I36" s="66" t="s">
        <v>1110</v>
      </c>
      <c r="J36" s="260">
        <v>0</v>
      </c>
      <c r="K36" s="260"/>
      <c r="L36" s="63">
        <v>0</v>
      </c>
      <c r="M36" s="67" t="str">
        <f t="shared" si="2"/>
        <v/>
      </c>
      <c r="N36" s="63">
        <v>0</v>
      </c>
      <c r="O36" s="67" t="str">
        <f t="shared" si="3"/>
        <v/>
      </c>
      <c r="T36" s="72"/>
      <c r="V36" s="66" t="s">
        <v>1110</v>
      </c>
      <c r="W36" s="210" t="s">
        <v>1658</v>
      </c>
      <c r="X36" s="452">
        <v>0</v>
      </c>
      <c r="Y36" s="454"/>
    </row>
    <row r="37" spans="1:25" ht="18" customHeight="1">
      <c r="A37" s="78"/>
      <c r="B37" s="79"/>
      <c r="C37" s="79"/>
      <c r="D37" s="79"/>
      <c r="E37" s="67"/>
      <c r="F37" s="79"/>
      <c r="G37" s="67"/>
      <c r="H37" s="66">
        <v>2010399</v>
      </c>
      <c r="I37" s="66" t="s">
        <v>1124</v>
      </c>
      <c r="J37" s="260">
        <v>8888.64</v>
      </c>
      <c r="K37" s="260"/>
      <c r="L37" s="63">
        <v>17026</v>
      </c>
      <c r="M37" s="67" t="str">
        <f t="shared" si="2"/>
        <v/>
      </c>
      <c r="N37" s="63">
        <v>9063</v>
      </c>
      <c r="O37" s="67">
        <f t="shared" si="3"/>
        <v>0.87862738607525093</v>
      </c>
      <c r="T37" s="72"/>
      <c r="V37" s="66" t="s">
        <v>1124</v>
      </c>
      <c r="W37" s="210" t="s">
        <v>1672</v>
      </c>
      <c r="X37" s="452">
        <v>8888.64</v>
      </c>
      <c r="Y37" s="454"/>
    </row>
    <row r="38" spans="1:25" ht="18" customHeight="1">
      <c r="A38" s="78"/>
      <c r="B38" s="79"/>
      <c r="C38" s="79"/>
      <c r="D38" s="79"/>
      <c r="E38" s="67"/>
      <c r="F38" s="79"/>
      <c r="G38" s="67"/>
      <c r="H38" s="66">
        <v>20104</v>
      </c>
      <c r="I38" s="58" t="s">
        <v>1125</v>
      </c>
      <c r="J38" s="260">
        <v>11679.49</v>
      </c>
      <c r="K38" s="228">
        <v>8020</v>
      </c>
      <c r="L38" s="63">
        <v>8020</v>
      </c>
      <c r="M38" s="67">
        <f t="shared" si="2"/>
        <v>1</v>
      </c>
      <c r="N38" s="63">
        <v>8631</v>
      </c>
      <c r="O38" s="67">
        <f t="shared" si="3"/>
        <v>-7.079133356505618E-2</v>
      </c>
      <c r="T38" s="72"/>
      <c r="V38" s="58" t="s">
        <v>1125</v>
      </c>
      <c r="W38" s="210" t="s">
        <v>1673</v>
      </c>
      <c r="X38" s="452">
        <v>11679.49</v>
      </c>
      <c r="Y38" s="454"/>
    </row>
    <row r="39" spans="1:25" ht="18" customHeight="1">
      <c r="A39" s="78"/>
      <c r="B39" s="79"/>
      <c r="C39" s="79"/>
      <c r="D39" s="79"/>
      <c r="E39" s="67"/>
      <c r="F39" s="79"/>
      <c r="G39" s="67"/>
      <c r="H39" s="66">
        <v>2010401</v>
      </c>
      <c r="I39" s="66" t="s">
        <v>1101</v>
      </c>
      <c r="J39" s="260">
        <v>4109</v>
      </c>
      <c r="K39" s="260"/>
      <c r="L39" s="63">
        <v>3696</v>
      </c>
      <c r="M39" s="67" t="str">
        <f t="shared" si="2"/>
        <v/>
      </c>
      <c r="N39" s="63">
        <v>3923</v>
      </c>
      <c r="O39" s="67">
        <f t="shared" si="3"/>
        <v>-5.7863879683915376E-2</v>
      </c>
      <c r="T39" s="72"/>
      <c r="V39" s="66" t="s">
        <v>1101</v>
      </c>
      <c r="W39" s="210" t="s">
        <v>1649</v>
      </c>
      <c r="X39" s="452">
        <v>4109</v>
      </c>
      <c r="Y39" s="454"/>
    </row>
    <row r="40" spans="1:25" ht="18" customHeight="1">
      <c r="A40" s="78"/>
      <c r="B40" s="79"/>
      <c r="C40" s="79"/>
      <c r="D40" s="79"/>
      <c r="E40" s="67"/>
      <c r="F40" s="79"/>
      <c r="G40" s="67"/>
      <c r="H40" s="66">
        <v>2010402</v>
      </c>
      <c r="I40" s="66" t="s">
        <v>1102</v>
      </c>
      <c r="J40" s="260">
        <v>1589</v>
      </c>
      <c r="K40" s="260"/>
      <c r="L40" s="63">
        <v>729</v>
      </c>
      <c r="M40" s="67" t="str">
        <f t="shared" si="2"/>
        <v/>
      </c>
      <c r="N40" s="63">
        <v>586</v>
      </c>
      <c r="O40" s="67">
        <f t="shared" si="3"/>
        <v>0.24402730375426618</v>
      </c>
      <c r="T40" s="72"/>
      <c r="V40" s="66" t="s">
        <v>1102</v>
      </c>
      <c r="W40" s="210" t="s">
        <v>1650</v>
      </c>
      <c r="X40" s="452">
        <v>1589</v>
      </c>
      <c r="Y40" s="454"/>
    </row>
    <row r="41" spans="1:25" ht="18" customHeight="1">
      <c r="A41" s="78"/>
      <c r="B41" s="79"/>
      <c r="C41" s="79"/>
      <c r="D41" s="79"/>
      <c r="E41" s="67"/>
      <c r="F41" s="79"/>
      <c r="G41" s="67"/>
      <c r="H41" s="66">
        <v>2010403</v>
      </c>
      <c r="I41" s="66" t="s">
        <v>1103</v>
      </c>
      <c r="J41" s="260">
        <v>1000</v>
      </c>
      <c r="K41" s="260"/>
      <c r="L41" s="63">
        <v>0</v>
      </c>
      <c r="M41" s="67" t="str">
        <f t="shared" si="2"/>
        <v/>
      </c>
      <c r="N41" s="63">
        <v>0</v>
      </c>
      <c r="O41" s="67" t="str">
        <f t="shared" si="3"/>
        <v/>
      </c>
      <c r="T41" s="72"/>
      <c r="V41" s="66" t="s">
        <v>1103</v>
      </c>
      <c r="W41" s="210" t="s">
        <v>1651</v>
      </c>
      <c r="X41" s="452">
        <v>1000</v>
      </c>
      <c r="Y41" s="454"/>
    </row>
    <row r="42" spans="1:25" ht="18" customHeight="1">
      <c r="A42" s="78"/>
      <c r="B42" s="79"/>
      <c r="C42" s="79"/>
      <c r="D42" s="79"/>
      <c r="E42" s="67"/>
      <c r="F42" s="79"/>
      <c r="G42" s="67"/>
      <c r="H42" s="66">
        <v>2010404</v>
      </c>
      <c r="I42" s="66" t="s">
        <v>1126</v>
      </c>
      <c r="J42" s="260">
        <v>343</v>
      </c>
      <c r="K42" s="260"/>
      <c r="L42" s="63">
        <v>112</v>
      </c>
      <c r="M42" s="67" t="str">
        <f t="shared" si="2"/>
        <v/>
      </c>
      <c r="N42" s="63">
        <v>540</v>
      </c>
      <c r="O42" s="67">
        <f t="shared" si="3"/>
        <v>-0.79259259259259263</v>
      </c>
      <c r="T42" s="72"/>
      <c r="V42" s="66" t="s">
        <v>1126</v>
      </c>
      <c r="W42" s="210" t="s">
        <v>1674</v>
      </c>
      <c r="X42" s="452">
        <v>343</v>
      </c>
      <c r="Y42" s="454"/>
    </row>
    <row r="43" spans="1:25" ht="18" customHeight="1">
      <c r="A43" s="78"/>
      <c r="B43" s="79"/>
      <c r="C43" s="79"/>
      <c r="D43" s="79"/>
      <c r="E43" s="67"/>
      <c r="F43" s="79"/>
      <c r="G43" s="67"/>
      <c r="H43" s="66">
        <v>2010405</v>
      </c>
      <c r="I43" s="66" t="s">
        <v>1127</v>
      </c>
      <c r="J43" s="260">
        <v>619</v>
      </c>
      <c r="K43" s="260"/>
      <c r="L43" s="63">
        <v>559</v>
      </c>
      <c r="M43" s="67" t="str">
        <f t="shared" si="2"/>
        <v/>
      </c>
      <c r="N43" s="63">
        <v>521</v>
      </c>
      <c r="O43" s="67">
        <f t="shared" si="3"/>
        <v>7.2936660268714038E-2</v>
      </c>
      <c r="T43" s="72"/>
      <c r="V43" s="66" t="s">
        <v>1127</v>
      </c>
      <c r="W43" s="210" t="s">
        <v>1675</v>
      </c>
      <c r="X43" s="452">
        <v>619</v>
      </c>
      <c r="Y43" s="454"/>
    </row>
    <row r="44" spans="1:25" ht="18" customHeight="1">
      <c r="A44" s="78"/>
      <c r="B44" s="79"/>
      <c r="C44" s="79"/>
      <c r="D44" s="79"/>
      <c r="E44" s="67"/>
      <c r="F44" s="79"/>
      <c r="G44" s="67"/>
      <c r="H44" s="66">
        <v>2010406</v>
      </c>
      <c r="I44" s="66" t="s">
        <v>1128</v>
      </c>
      <c r="J44" s="260">
        <v>492</v>
      </c>
      <c r="K44" s="260"/>
      <c r="L44" s="63">
        <v>181</v>
      </c>
      <c r="M44" s="67" t="str">
        <f t="shared" si="2"/>
        <v/>
      </c>
      <c r="N44" s="63">
        <v>58</v>
      </c>
      <c r="O44" s="67">
        <f t="shared" si="3"/>
        <v>2.1206896551724137</v>
      </c>
      <c r="T44" s="72"/>
      <c r="V44" s="66" t="s">
        <v>1128</v>
      </c>
      <c r="W44" s="210" t="s">
        <v>1676</v>
      </c>
      <c r="X44" s="452">
        <v>492</v>
      </c>
      <c r="Y44" s="454"/>
    </row>
    <row r="45" spans="1:25" ht="18" customHeight="1">
      <c r="A45" s="78"/>
      <c r="B45" s="79"/>
      <c r="C45" s="79"/>
      <c r="D45" s="79"/>
      <c r="E45" s="67"/>
      <c r="F45" s="79"/>
      <c r="G45" s="67"/>
      <c r="H45" s="66">
        <v>2010407</v>
      </c>
      <c r="I45" s="66" t="s">
        <v>1129</v>
      </c>
      <c r="J45" s="260">
        <v>21</v>
      </c>
      <c r="K45" s="260"/>
      <c r="L45" s="63">
        <v>0</v>
      </c>
      <c r="M45" s="67" t="str">
        <f t="shared" si="2"/>
        <v/>
      </c>
      <c r="N45" s="63">
        <v>3</v>
      </c>
      <c r="O45" s="67">
        <f t="shared" si="3"/>
        <v>-1</v>
      </c>
      <c r="T45" s="72"/>
      <c r="V45" s="66" t="s">
        <v>1129</v>
      </c>
      <c r="W45" s="210" t="s">
        <v>1677</v>
      </c>
      <c r="X45" s="452">
        <v>21</v>
      </c>
      <c r="Y45" s="454"/>
    </row>
    <row r="46" spans="1:25" ht="18" customHeight="1">
      <c r="A46" s="78"/>
      <c r="B46" s="79"/>
      <c r="C46" s="79"/>
      <c r="D46" s="79"/>
      <c r="E46" s="67"/>
      <c r="F46" s="79"/>
      <c r="G46" s="67"/>
      <c r="H46" s="66">
        <v>2010408</v>
      </c>
      <c r="I46" s="66" t="s">
        <v>1130</v>
      </c>
      <c r="J46" s="260">
        <v>1124.49</v>
      </c>
      <c r="K46" s="260"/>
      <c r="L46" s="63">
        <v>724</v>
      </c>
      <c r="M46" s="67" t="str">
        <f t="shared" si="2"/>
        <v/>
      </c>
      <c r="N46" s="63">
        <v>971</v>
      </c>
      <c r="O46" s="67">
        <f t="shared" si="3"/>
        <v>-0.25437693099897019</v>
      </c>
      <c r="T46" s="72"/>
      <c r="V46" s="66" t="s">
        <v>1130</v>
      </c>
      <c r="W46" s="210" t="s">
        <v>1678</v>
      </c>
      <c r="X46" s="452">
        <v>1124.49</v>
      </c>
      <c r="Y46" s="454"/>
    </row>
    <row r="47" spans="1:25" ht="18" customHeight="1">
      <c r="A47" s="78"/>
      <c r="B47" s="79"/>
      <c r="C47" s="79"/>
      <c r="D47" s="79"/>
      <c r="E47" s="67"/>
      <c r="F47" s="79"/>
      <c r="G47" s="67"/>
      <c r="H47" s="66">
        <v>2010450</v>
      </c>
      <c r="I47" s="218" t="s">
        <v>2632</v>
      </c>
      <c r="J47" s="228">
        <v>44</v>
      </c>
      <c r="K47" s="79"/>
      <c r="L47" s="79">
        <v>0</v>
      </c>
      <c r="M47" s="67" t="str">
        <f t="shared" ref="M47:M110" si="6">+IF(ISERROR(L48/K48),"",L48/K48)</f>
        <v/>
      </c>
      <c r="O47" s="67">
        <f>IF(ISERROR(L48/N48-1),"",(L48/N48-1))</f>
        <v>4.7619047619047672E-2</v>
      </c>
      <c r="T47" s="72"/>
      <c r="W47" s="211" t="s">
        <v>1679</v>
      </c>
      <c r="X47" s="453">
        <v>44</v>
      </c>
      <c r="Y47" s="454"/>
    </row>
    <row r="48" spans="1:25" ht="18" customHeight="1">
      <c r="A48" s="78"/>
      <c r="B48" s="79"/>
      <c r="C48" s="79"/>
      <c r="D48" s="79"/>
      <c r="E48" s="67"/>
      <c r="F48" s="79"/>
      <c r="G48" s="67"/>
      <c r="H48" s="66">
        <v>2010499</v>
      </c>
      <c r="I48" s="66" t="s">
        <v>1110</v>
      </c>
      <c r="J48" s="260">
        <v>0</v>
      </c>
      <c r="K48" s="260"/>
      <c r="L48" s="63">
        <v>44</v>
      </c>
      <c r="M48" s="67" t="str">
        <f t="shared" si="6"/>
        <v/>
      </c>
      <c r="N48" s="63">
        <v>42</v>
      </c>
      <c r="O48" s="67">
        <f>IF(ISERROR(L49/N49-1),"",(L49/N49-1))</f>
        <v>-6.0392551585304322E-3</v>
      </c>
      <c r="T48" s="72"/>
      <c r="V48" s="66" t="s">
        <v>1110</v>
      </c>
      <c r="W48" s="210" t="s">
        <v>1658</v>
      </c>
      <c r="X48" s="452">
        <v>0</v>
      </c>
      <c r="Y48" s="454"/>
    </row>
    <row r="49" spans="1:25" ht="18" customHeight="1">
      <c r="A49" s="78"/>
      <c r="B49" s="79"/>
      <c r="C49" s="79"/>
      <c r="D49" s="79"/>
      <c r="E49" s="67"/>
      <c r="F49" s="79"/>
      <c r="G49" s="67"/>
      <c r="H49" s="66">
        <v>20105</v>
      </c>
      <c r="I49" s="66" t="s">
        <v>1131</v>
      </c>
      <c r="J49" s="260">
        <v>2338</v>
      </c>
      <c r="K49" s="260"/>
      <c r="L49" s="63">
        <v>1975</v>
      </c>
      <c r="M49" s="67"/>
      <c r="N49" s="63">
        <v>1987</v>
      </c>
      <c r="O49" s="67">
        <f>IF(ISERROR(L50/N50-1),"",(L50/N50-1))</f>
        <v>0.42414650689577216</v>
      </c>
      <c r="T49" s="72"/>
      <c r="V49" s="66" t="s">
        <v>1131</v>
      </c>
      <c r="W49" s="210" t="s">
        <v>1680</v>
      </c>
      <c r="X49" s="452">
        <v>2338</v>
      </c>
      <c r="Y49" s="454"/>
    </row>
    <row r="50" spans="1:25" ht="18" customHeight="1">
      <c r="A50" s="78"/>
      <c r="B50" s="79"/>
      <c r="C50" s="79"/>
      <c r="D50" s="79"/>
      <c r="E50" s="67"/>
      <c r="F50" s="79"/>
      <c r="G50" s="67"/>
      <c r="H50" s="66">
        <v>2010501</v>
      </c>
      <c r="I50" s="58" t="s">
        <v>1132</v>
      </c>
      <c r="J50" s="260">
        <v>12237.33</v>
      </c>
      <c r="K50" s="228">
        <v>12598</v>
      </c>
      <c r="L50" s="63">
        <v>12598</v>
      </c>
      <c r="M50" s="67">
        <f>L50/K50</f>
        <v>1</v>
      </c>
      <c r="N50" s="63">
        <v>8846</v>
      </c>
      <c r="O50" s="67">
        <f>IF(ISERROR(L51/N51-1),"",(L51/N51-1))</f>
        <v>-0.24814814814814812</v>
      </c>
      <c r="T50" s="72"/>
      <c r="V50" s="58" t="s">
        <v>1132</v>
      </c>
      <c r="W50" s="210" t="s">
        <v>1681</v>
      </c>
      <c r="X50" s="452">
        <v>12237.33</v>
      </c>
      <c r="Y50" s="454"/>
    </row>
    <row r="51" spans="1:25" ht="18" customHeight="1">
      <c r="A51" s="78"/>
      <c r="B51" s="79"/>
      <c r="C51" s="79"/>
      <c r="D51" s="79"/>
      <c r="E51" s="67"/>
      <c r="F51" s="79"/>
      <c r="G51" s="67"/>
      <c r="H51" s="66">
        <v>2010502</v>
      </c>
      <c r="I51" s="66" t="s">
        <v>1101</v>
      </c>
      <c r="J51" s="260">
        <v>2125</v>
      </c>
      <c r="K51" s="260"/>
      <c r="L51" s="63">
        <v>2030</v>
      </c>
      <c r="M51" s="67" t="str">
        <f t="shared" si="6"/>
        <v/>
      </c>
      <c r="N51" s="63">
        <v>2700</v>
      </c>
      <c r="O51" s="67">
        <f>IF(ISERROR(L52/N52-1),"",(L52/N52-1))</f>
        <v>2.4321663019693656</v>
      </c>
      <c r="T51" s="72"/>
      <c r="V51" s="66" t="s">
        <v>1101</v>
      </c>
      <c r="W51" s="210" t="s">
        <v>1649</v>
      </c>
      <c r="X51" s="452">
        <v>2125</v>
      </c>
      <c r="Y51" s="454"/>
    </row>
    <row r="52" spans="1:25" ht="18" customHeight="1">
      <c r="A52" s="78"/>
      <c r="B52" s="79"/>
      <c r="C52" s="79"/>
      <c r="D52" s="79"/>
      <c r="E52" s="67"/>
      <c r="F52" s="79"/>
      <c r="G52" s="67"/>
      <c r="H52" s="66">
        <v>2010503</v>
      </c>
      <c r="I52" s="66" t="s">
        <v>1102</v>
      </c>
      <c r="J52" s="260">
        <v>6372.17</v>
      </c>
      <c r="K52" s="260"/>
      <c r="L52" s="63">
        <v>6274</v>
      </c>
      <c r="M52" s="67" t="str">
        <f t="shared" si="6"/>
        <v/>
      </c>
      <c r="N52" s="63">
        <v>1828</v>
      </c>
      <c r="O52" s="67">
        <f>L52/N52-1</f>
        <v>2.4321663019693656</v>
      </c>
      <c r="T52" s="72"/>
      <c r="V52" s="66" t="s">
        <v>1102</v>
      </c>
      <c r="W52" s="210" t="s">
        <v>1650</v>
      </c>
      <c r="X52" s="452">
        <v>6372.17</v>
      </c>
      <c r="Y52" s="454"/>
    </row>
    <row r="53" spans="1:25" ht="18" customHeight="1">
      <c r="A53" s="78"/>
      <c r="B53" s="79"/>
      <c r="C53" s="79"/>
      <c r="D53" s="79"/>
      <c r="E53" s="67"/>
      <c r="F53" s="79"/>
      <c r="G53" s="67"/>
      <c r="H53" s="66">
        <v>2010504</v>
      </c>
      <c r="I53" s="66" t="s">
        <v>1103</v>
      </c>
      <c r="J53" s="260">
        <v>0</v>
      </c>
      <c r="K53" s="260"/>
      <c r="L53" s="65">
        <v>0</v>
      </c>
      <c r="M53" s="67" t="str">
        <f t="shared" si="6"/>
        <v/>
      </c>
      <c r="N53" s="65"/>
      <c r="O53" s="67">
        <f t="shared" ref="O53:O63" si="7">IF(ISERROR(L54/N54-1),"",(L54/N54-1))</f>
        <v>7.0422535211267512E-3</v>
      </c>
      <c r="T53" s="72"/>
      <c r="V53" s="66" t="s">
        <v>1103</v>
      </c>
      <c r="W53" s="210" t="s">
        <v>1651</v>
      </c>
      <c r="X53" s="452">
        <v>0</v>
      </c>
      <c r="Y53" s="454"/>
    </row>
    <row r="54" spans="1:25" ht="18" customHeight="1">
      <c r="A54" s="78"/>
      <c r="B54" s="79"/>
      <c r="C54" s="79"/>
      <c r="D54" s="79"/>
      <c r="E54" s="67"/>
      <c r="F54" s="79"/>
      <c r="G54" s="67"/>
      <c r="H54" s="66">
        <v>2010505</v>
      </c>
      <c r="I54" s="66" t="s">
        <v>1133</v>
      </c>
      <c r="J54" s="260">
        <v>144.24</v>
      </c>
      <c r="K54" s="260"/>
      <c r="L54" s="63">
        <v>143</v>
      </c>
      <c r="M54" s="67" t="str">
        <f t="shared" si="6"/>
        <v/>
      </c>
      <c r="N54" s="63">
        <v>142</v>
      </c>
      <c r="O54" s="67">
        <f t="shared" si="7"/>
        <v>-0.24775280898876406</v>
      </c>
      <c r="T54" s="72"/>
      <c r="V54" s="66" t="s">
        <v>1133</v>
      </c>
      <c r="W54" s="210" t="s">
        <v>1682</v>
      </c>
      <c r="X54" s="452">
        <v>144.24</v>
      </c>
      <c r="Y54" s="454"/>
    </row>
    <row r="55" spans="1:25" ht="18" customHeight="1">
      <c r="A55" s="78"/>
      <c r="B55" s="79"/>
      <c r="C55" s="79"/>
      <c r="D55" s="79"/>
      <c r="E55" s="67"/>
      <c r="F55" s="79"/>
      <c r="G55" s="67"/>
      <c r="H55" s="66">
        <v>2010506</v>
      </c>
      <c r="I55" s="66" t="s">
        <v>1134</v>
      </c>
      <c r="J55" s="260">
        <v>1203.56</v>
      </c>
      <c r="K55" s="260"/>
      <c r="L55" s="63">
        <v>1339</v>
      </c>
      <c r="M55" s="67" t="str">
        <f t="shared" si="6"/>
        <v/>
      </c>
      <c r="N55" s="63">
        <v>1780</v>
      </c>
      <c r="O55" s="67">
        <f t="shared" si="7"/>
        <v>0.38978102189781016</v>
      </c>
      <c r="T55" s="72"/>
      <c r="V55" s="66" t="s">
        <v>1134</v>
      </c>
      <c r="W55" s="210" t="s">
        <v>1683</v>
      </c>
      <c r="X55" s="452">
        <v>1203.56</v>
      </c>
      <c r="Y55" s="454"/>
    </row>
    <row r="56" spans="1:25" ht="18" customHeight="1">
      <c r="A56" s="78"/>
      <c r="B56" s="79"/>
      <c r="C56" s="79"/>
      <c r="D56" s="79"/>
      <c r="E56" s="67"/>
      <c r="F56" s="79"/>
      <c r="G56" s="67"/>
      <c r="H56" s="66">
        <v>2010507</v>
      </c>
      <c r="I56" s="66" t="s">
        <v>1135</v>
      </c>
      <c r="J56" s="260">
        <v>749.22</v>
      </c>
      <c r="K56" s="260"/>
      <c r="L56" s="63">
        <v>952</v>
      </c>
      <c r="M56" s="67" t="str">
        <f t="shared" si="6"/>
        <v/>
      </c>
      <c r="N56" s="63">
        <v>685</v>
      </c>
      <c r="O56" s="67">
        <f t="shared" si="7"/>
        <v>-0.71666666666666667</v>
      </c>
      <c r="T56" s="72"/>
      <c r="V56" s="66" t="s">
        <v>1135</v>
      </c>
      <c r="W56" s="210" t="s">
        <v>1684</v>
      </c>
      <c r="X56" s="452">
        <v>749.22</v>
      </c>
      <c r="Y56" s="454"/>
    </row>
    <row r="57" spans="1:25" ht="18" customHeight="1">
      <c r="A57" s="78"/>
      <c r="B57" s="79"/>
      <c r="C57" s="79"/>
      <c r="D57" s="79"/>
      <c r="E57" s="67"/>
      <c r="F57" s="79"/>
      <c r="G57" s="67"/>
      <c r="H57" s="66">
        <v>2010508</v>
      </c>
      <c r="I57" s="66" t="s">
        <v>1136</v>
      </c>
      <c r="J57" s="260">
        <v>97</v>
      </c>
      <c r="K57" s="260"/>
      <c r="L57" s="63">
        <v>34</v>
      </c>
      <c r="M57" s="67" t="str">
        <f t="shared" si="6"/>
        <v/>
      </c>
      <c r="N57" s="63">
        <v>120</v>
      </c>
      <c r="O57" s="67">
        <f t="shared" si="7"/>
        <v>0.49285714285714288</v>
      </c>
      <c r="T57" s="72"/>
      <c r="V57" s="66" t="s">
        <v>1136</v>
      </c>
      <c r="W57" s="210" t="s">
        <v>1685</v>
      </c>
      <c r="X57" s="452">
        <v>97</v>
      </c>
      <c r="Y57" s="454"/>
    </row>
    <row r="58" spans="1:25" ht="18" customHeight="1">
      <c r="A58" s="78"/>
      <c r="B58" s="79"/>
      <c r="C58" s="79"/>
      <c r="D58" s="79"/>
      <c r="E58" s="67"/>
      <c r="F58" s="79"/>
      <c r="G58" s="67"/>
      <c r="H58" s="66">
        <v>2010550</v>
      </c>
      <c r="I58" s="66" t="s">
        <v>1137</v>
      </c>
      <c r="J58" s="260">
        <v>590.5</v>
      </c>
      <c r="K58" s="260"/>
      <c r="L58" s="63">
        <v>836</v>
      </c>
      <c r="M58" s="67" t="str">
        <f t="shared" si="6"/>
        <v/>
      </c>
      <c r="N58" s="63">
        <v>560</v>
      </c>
      <c r="O58" s="67">
        <f t="shared" si="7"/>
        <v>3.154574132492094E-3</v>
      </c>
      <c r="T58" s="72"/>
      <c r="V58" s="66" t="s">
        <v>1137</v>
      </c>
      <c r="W58" s="210" t="s">
        <v>1686</v>
      </c>
      <c r="X58" s="452">
        <v>590.5</v>
      </c>
      <c r="Y58" s="454"/>
    </row>
    <row r="59" spans="1:25" ht="18" customHeight="1">
      <c r="A59" s="78"/>
      <c r="B59" s="79"/>
      <c r="C59" s="79"/>
      <c r="D59" s="79"/>
      <c r="E59" s="67"/>
      <c r="F59" s="79"/>
      <c r="G59" s="67"/>
      <c r="H59" s="66">
        <v>2010599</v>
      </c>
      <c r="I59" s="66" t="s">
        <v>1110</v>
      </c>
      <c r="J59" s="260">
        <v>955.89</v>
      </c>
      <c r="K59" s="260"/>
      <c r="L59" s="63">
        <v>954</v>
      </c>
      <c r="M59" s="67" t="str">
        <f t="shared" si="6"/>
        <v/>
      </c>
      <c r="N59" s="63">
        <v>951</v>
      </c>
      <c r="O59" s="67">
        <f t="shared" si="7"/>
        <v>-0.55000000000000004</v>
      </c>
      <c r="T59" s="72"/>
      <c r="V59" s="66" t="s">
        <v>1110</v>
      </c>
      <c r="W59" s="210" t="s">
        <v>1658</v>
      </c>
      <c r="X59" s="452">
        <v>955.89</v>
      </c>
      <c r="Y59" s="454"/>
    </row>
    <row r="60" spans="1:25" ht="18" customHeight="1">
      <c r="A60" s="78"/>
      <c r="B60" s="79"/>
      <c r="C60" s="79"/>
      <c r="D60" s="79"/>
      <c r="E60" s="67"/>
      <c r="F60" s="79"/>
      <c r="G60" s="67"/>
      <c r="H60" s="66">
        <v>20106</v>
      </c>
      <c r="I60" s="66" t="s">
        <v>1138</v>
      </c>
      <c r="J60" s="260">
        <v>0</v>
      </c>
      <c r="K60" s="260"/>
      <c r="L60" s="63">
        <v>36</v>
      </c>
      <c r="M60" s="67"/>
      <c r="N60" s="63">
        <v>80</v>
      </c>
      <c r="O60" s="67">
        <f t="shared" si="7"/>
        <v>-0.7295129716182347</v>
      </c>
      <c r="T60" s="72"/>
      <c r="V60" s="66" t="s">
        <v>1138</v>
      </c>
      <c r="W60" s="210" t="s">
        <v>1687</v>
      </c>
      <c r="X60" s="452">
        <v>0</v>
      </c>
      <c r="Y60" s="454"/>
    </row>
    <row r="61" spans="1:25" ht="18" customHeight="1">
      <c r="A61" s="78"/>
      <c r="B61" s="79"/>
      <c r="C61" s="79"/>
      <c r="D61" s="79"/>
      <c r="E61" s="67"/>
      <c r="F61" s="79"/>
      <c r="G61" s="67"/>
      <c r="H61" s="66">
        <v>2010601</v>
      </c>
      <c r="I61" s="58" t="s">
        <v>1139</v>
      </c>
      <c r="J61" s="260">
        <v>17741.36</v>
      </c>
      <c r="K61" s="228">
        <v>19966</v>
      </c>
      <c r="L61" s="63">
        <v>19966</v>
      </c>
      <c r="M61" s="67">
        <f>L61/K61</f>
        <v>1</v>
      </c>
      <c r="N61" s="63">
        <v>73815</v>
      </c>
      <c r="O61" s="67">
        <f t="shared" si="7"/>
        <v>-3.446925186055616E-2</v>
      </c>
      <c r="T61" s="72"/>
      <c r="V61" s="58" t="s">
        <v>1139</v>
      </c>
      <c r="W61" s="210" t="s">
        <v>1688</v>
      </c>
      <c r="X61" s="452">
        <v>17741.36</v>
      </c>
      <c r="Y61" s="454"/>
    </row>
    <row r="62" spans="1:25" ht="18" customHeight="1">
      <c r="A62" s="78"/>
      <c r="B62" s="79"/>
      <c r="C62" s="79"/>
      <c r="D62" s="79"/>
      <c r="E62" s="67"/>
      <c r="F62" s="79"/>
      <c r="G62" s="67"/>
      <c r="H62" s="66">
        <v>2010602</v>
      </c>
      <c r="I62" s="66" t="s">
        <v>1101</v>
      </c>
      <c r="J62" s="260">
        <v>4593</v>
      </c>
      <c r="K62" s="260"/>
      <c r="L62" s="63">
        <v>4930</v>
      </c>
      <c r="M62" s="67" t="str">
        <f t="shared" si="6"/>
        <v/>
      </c>
      <c r="N62" s="63">
        <v>5106</v>
      </c>
      <c r="O62" s="67">
        <f t="shared" si="7"/>
        <v>0.1813426329555361</v>
      </c>
      <c r="T62" s="72"/>
      <c r="V62" s="66" t="s">
        <v>1101</v>
      </c>
      <c r="W62" s="210" t="s">
        <v>1649</v>
      </c>
      <c r="X62" s="452">
        <v>4593</v>
      </c>
      <c r="Y62" s="454"/>
    </row>
    <row r="63" spans="1:25" ht="18" customHeight="1">
      <c r="A63" s="78"/>
      <c r="B63" s="79"/>
      <c r="C63" s="79"/>
      <c r="D63" s="79"/>
      <c r="E63" s="67"/>
      <c r="F63" s="79"/>
      <c r="G63" s="67"/>
      <c r="H63" s="66">
        <v>2010603</v>
      </c>
      <c r="I63" s="66" t="s">
        <v>1102</v>
      </c>
      <c r="J63" s="260">
        <v>1829</v>
      </c>
      <c r="K63" s="260"/>
      <c r="L63" s="63">
        <v>1355</v>
      </c>
      <c r="M63" s="67" t="str">
        <f t="shared" si="6"/>
        <v/>
      </c>
      <c r="N63" s="63">
        <v>1147</v>
      </c>
      <c r="O63" s="67">
        <f t="shared" si="7"/>
        <v>-2.2935779816513735E-2</v>
      </c>
      <c r="T63" s="72"/>
      <c r="V63" s="66" t="s">
        <v>1102</v>
      </c>
      <c r="W63" s="210" t="s">
        <v>1650</v>
      </c>
      <c r="X63" s="452">
        <v>1829</v>
      </c>
      <c r="Y63" s="454"/>
    </row>
    <row r="64" spans="1:25" ht="18" customHeight="1">
      <c r="A64" s="78"/>
      <c r="B64" s="79"/>
      <c r="C64" s="79"/>
      <c r="D64" s="79"/>
      <c r="E64" s="67"/>
      <c r="F64" s="79"/>
      <c r="G64" s="67"/>
      <c r="H64" s="66">
        <v>2010604</v>
      </c>
      <c r="I64" s="66" t="s">
        <v>1103</v>
      </c>
      <c r="J64" s="260">
        <v>426</v>
      </c>
      <c r="K64" s="260"/>
      <c r="L64" s="63">
        <v>426</v>
      </c>
      <c r="M64" s="67" t="str">
        <f t="shared" si="6"/>
        <v/>
      </c>
      <c r="N64" s="63">
        <v>436</v>
      </c>
      <c r="O64" s="67">
        <f>L64/N64-1</f>
        <v>-2.2935779816513735E-2</v>
      </c>
      <c r="T64" s="72"/>
      <c r="V64" s="66" t="s">
        <v>1103</v>
      </c>
      <c r="W64" s="210" t="s">
        <v>1651</v>
      </c>
      <c r="X64" s="452">
        <v>426</v>
      </c>
      <c r="Y64" s="454"/>
    </row>
    <row r="65" spans="1:25" ht="18" customHeight="1">
      <c r="A65" s="78"/>
      <c r="B65" s="79"/>
      <c r="C65" s="79"/>
      <c r="D65" s="79"/>
      <c r="E65" s="67"/>
      <c r="F65" s="79"/>
      <c r="G65" s="67"/>
      <c r="H65" s="66">
        <v>2010605</v>
      </c>
      <c r="I65" s="66" t="s">
        <v>1140</v>
      </c>
      <c r="J65" s="260">
        <v>0</v>
      </c>
      <c r="K65" s="260"/>
      <c r="L65" s="65">
        <v>0</v>
      </c>
      <c r="M65" s="67" t="str">
        <f t="shared" si="6"/>
        <v/>
      </c>
      <c r="N65" s="65"/>
      <c r="O65" s="67">
        <f>IF(ISERROR(L66/N66-1),"",(L66/N66-1))</f>
        <v>0.18945147679324892</v>
      </c>
      <c r="T65" s="72"/>
      <c r="V65" s="66" t="s">
        <v>1140</v>
      </c>
      <c r="W65" s="210" t="s">
        <v>1689</v>
      </c>
      <c r="X65" s="452">
        <v>0</v>
      </c>
      <c r="Y65" s="454"/>
    </row>
    <row r="66" spans="1:25" ht="18" customHeight="1">
      <c r="A66" s="78"/>
      <c r="B66" s="79"/>
      <c r="C66" s="79"/>
      <c r="D66" s="79"/>
      <c r="E66" s="67"/>
      <c r="F66" s="79"/>
      <c r="G66" s="67"/>
      <c r="H66" s="66">
        <v>2010606</v>
      </c>
      <c r="I66" s="66" t="s">
        <v>1141</v>
      </c>
      <c r="J66" s="260">
        <v>48</v>
      </c>
      <c r="K66" s="260"/>
      <c r="L66" s="63">
        <v>2819</v>
      </c>
      <c r="M66" s="67" t="str">
        <f t="shared" si="6"/>
        <v/>
      </c>
      <c r="N66" s="63">
        <v>2370</v>
      </c>
      <c r="O66" s="67">
        <f>IF(ISERROR(L67/N67-1),"",(L67/N67-1))</f>
        <v>-0.31880108991825618</v>
      </c>
      <c r="T66" s="72"/>
      <c r="V66" s="66" t="s">
        <v>1141</v>
      </c>
      <c r="W66" s="210" t="s">
        <v>1690</v>
      </c>
      <c r="X66" s="452">
        <v>48</v>
      </c>
      <c r="Y66" s="454"/>
    </row>
    <row r="67" spans="1:25" ht="18" customHeight="1">
      <c r="A67" s="78"/>
      <c r="B67" s="79"/>
      <c r="C67" s="79"/>
      <c r="D67" s="79"/>
      <c r="E67" s="67"/>
      <c r="F67" s="79"/>
      <c r="G67" s="67"/>
      <c r="H67" s="66">
        <v>2010607</v>
      </c>
      <c r="I67" s="66" t="s">
        <v>1142</v>
      </c>
      <c r="J67" s="260">
        <v>907</v>
      </c>
      <c r="K67" s="260"/>
      <c r="L67" s="63">
        <v>250</v>
      </c>
      <c r="M67" s="67" t="str">
        <f t="shared" si="6"/>
        <v/>
      </c>
      <c r="N67" s="63">
        <v>367</v>
      </c>
      <c r="O67" s="67">
        <f>IF(ISERROR(L68/N68-1),"",(L68/N68-1))</f>
        <v>0.12845728334357709</v>
      </c>
      <c r="T67" s="72"/>
      <c r="V67" s="66" t="s">
        <v>1142</v>
      </c>
      <c r="W67" s="210" t="s">
        <v>1691</v>
      </c>
      <c r="X67" s="452">
        <v>907</v>
      </c>
      <c r="Y67" s="454"/>
    </row>
    <row r="68" spans="1:25" ht="18" customHeight="1">
      <c r="A68" s="78"/>
      <c r="B68" s="79"/>
      <c r="C68" s="79"/>
      <c r="D68" s="79"/>
      <c r="E68" s="67"/>
      <c r="F68" s="79"/>
      <c r="G68" s="67"/>
      <c r="H68" s="66">
        <v>2010608</v>
      </c>
      <c r="I68" s="66" t="s">
        <v>1143</v>
      </c>
      <c r="J68" s="260">
        <v>1337.66</v>
      </c>
      <c r="K68" s="260"/>
      <c r="L68" s="63">
        <v>1836</v>
      </c>
      <c r="M68" s="67" t="str">
        <f t="shared" si="6"/>
        <v/>
      </c>
      <c r="N68" s="63">
        <v>1627</v>
      </c>
      <c r="O68" s="67">
        <f>IF(ISERROR(L69/N69-1),"",(L69/N69-1))</f>
        <v>-1</v>
      </c>
      <c r="T68" s="72"/>
      <c r="V68" s="66" t="s">
        <v>1143</v>
      </c>
      <c r="W68" s="210" t="s">
        <v>1692</v>
      </c>
      <c r="X68" s="452">
        <v>1337.66</v>
      </c>
      <c r="Y68" s="454"/>
    </row>
    <row r="69" spans="1:25" ht="18" customHeight="1">
      <c r="A69" s="78"/>
      <c r="B69" s="79"/>
      <c r="C69" s="79"/>
      <c r="D69" s="79"/>
      <c r="E69" s="67"/>
      <c r="F69" s="79"/>
      <c r="G69" s="67"/>
      <c r="H69" s="66">
        <v>2010650</v>
      </c>
      <c r="I69" s="66" t="s">
        <v>1144</v>
      </c>
      <c r="J69" s="260">
        <v>9.3000000000000007</v>
      </c>
      <c r="K69" s="260"/>
      <c r="L69" s="63">
        <v>0</v>
      </c>
      <c r="M69" s="67" t="str">
        <f t="shared" si="6"/>
        <v/>
      </c>
      <c r="N69" s="63">
        <v>22</v>
      </c>
      <c r="O69" s="67" t="str">
        <f>IF(ISERROR(L70/N70-1),"",(L70/N70-1))</f>
        <v/>
      </c>
      <c r="T69" s="72"/>
      <c r="V69" s="66" t="s">
        <v>1144</v>
      </c>
      <c r="W69" s="210" t="s">
        <v>1693</v>
      </c>
      <c r="X69" s="452">
        <v>9.3000000000000007</v>
      </c>
      <c r="Y69" s="454"/>
    </row>
    <row r="70" spans="1:25" ht="18" customHeight="1">
      <c r="A70" s="78"/>
      <c r="B70" s="79"/>
      <c r="C70" s="79"/>
      <c r="D70" s="79"/>
      <c r="E70" s="67"/>
      <c r="F70" s="79"/>
      <c r="G70" s="67"/>
      <c r="H70" s="66">
        <v>2010699</v>
      </c>
      <c r="I70" s="66" t="s">
        <v>1110</v>
      </c>
      <c r="J70" s="260">
        <v>0</v>
      </c>
      <c r="K70" s="260"/>
      <c r="L70" s="63">
        <v>0</v>
      </c>
      <c r="M70" s="67" t="str">
        <f t="shared" si="6"/>
        <v/>
      </c>
      <c r="N70" s="63"/>
      <c r="O70" s="67"/>
      <c r="T70" s="72"/>
      <c r="V70" s="66" t="s">
        <v>1110</v>
      </c>
      <c r="W70" s="210" t="s">
        <v>1658</v>
      </c>
      <c r="X70" s="452">
        <v>0</v>
      </c>
      <c r="Y70" s="454"/>
    </row>
    <row r="71" spans="1:25" ht="18" customHeight="1">
      <c r="A71" s="78"/>
      <c r="B71" s="79"/>
      <c r="C71" s="79"/>
      <c r="D71" s="79"/>
      <c r="E71" s="67"/>
      <c r="F71" s="79"/>
      <c r="G71" s="67"/>
      <c r="H71" s="66">
        <v>20107</v>
      </c>
      <c r="I71" s="66" t="s">
        <v>1145</v>
      </c>
      <c r="J71" s="260">
        <v>8591</v>
      </c>
      <c r="K71" s="260"/>
      <c r="L71" s="63">
        <v>8350</v>
      </c>
      <c r="M71" s="67"/>
      <c r="N71" s="63">
        <v>62740</v>
      </c>
      <c r="O71" s="67">
        <f>L71/N71-1</f>
        <v>-0.86691106152374875</v>
      </c>
      <c r="T71" s="72"/>
      <c r="V71" s="66" t="s">
        <v>1145</v>
      </c>
      <c r="W71" s="210" t="s">
        <v>1694</v>
      </c>
      <c r="X71" s="452">
        <v>8591</v>
      </c>
      <c r="Y71" s="454"/>
    </row>
    <row r="72" spans="1:25" ht="18" customHeight="1">
      <c r="A72" s="78"/>
      <c r="B72" s="79"/>
      <c r="C72" s="79"/>
      <c r="D72" s="79"/>
      <c r="E72" s="67"/>
      <c r="F72" s="79"/>
      <c r="G72" s="67"/>
      <c r="H72" s="66">
        <v>2010701</v>
      </c>
      <c r="I72" s="58" t="s">
        <v>1146</v>
      </c>
      <c r="J72" s="265">
        <v>241021.25</v>
      </c>
      <c r="K72" s="228">
        <v>222365</v>
      </c>
      <c r="L72" s="63">
        <v>222264</v>
      </c>
      <c r="M72" s="67">
        <f>L72/K72</f>
        <v>0.99954579182875003</v>
      </c>
      <c r="N72" s="63">
        <v>208638</v>
      </c>
      <c r="O72" s="67">
        <f t="shared" ref="O72:O79" si="8">IF(ISERROR(L73/N73-1),"",(L73/N73-1))</f>
        <v>-5.04205921938089E-2</v>
      </c>
      <c r="T72" s="72"/>
      <c r="V72" s="58" t="s">
        <v>1146</v>
      </c>
      <c r="W72" s="210" t="s">
        <v>1695</v>
      </c>
      <c r="X72" s="452">
        <v>241021.25</v>
      </c>
      <c r="Y72" s="454"/>
    </row>
    <row r="73" spans="1:25" ht="18" customHeight="1">
      <c r="A73" s="78"/>
      <c r="B73" s="79"/>
      <c r="C73" s="79"/>
      <c r="D73" s="79"/>
      <c r="E73" s="67"/>
      <c r="F73" s="79"/>
      <c r="G73" s="67"/>
      <c r="H73" s="66">
        <v>2010702</v>
      </c>
      <c r="I73" s="66" t="s">
        <v>1101</v>
      </c>
      <c r="J73" s="260">
        <v>58957</v>
      </c>
      <c r="K73" s="260"/>
      <c r="L73" s="63">
        <v>56443</v>
      </c>
      <c r="M73" s="67" t="str">
        <f t="shared" si="6"/>
        <v/>
      </c>
      <c r="N73" s="63">
        <v>59440</v>
      </c>
      <c r="O73" s="67">
        <f t="shared" si="8"/>
        <v>2.4106118546845123</v>
      </c>
      <c r="T73" s="72"/>
      <c r="V73" s="66" t="s">
        <v>1101</v>
      </c>
      <c r="W73" s="210" t="s">
        <v>1649</v>
      </c>
      <c r="X73" s="452">
        <v>58957</v>
      </c>
      <c r="Y73" s="454"/>
    </row>
    <row r="74" spans="1:25" ht="18" customHeight="1">
      <c r="A74" s="78"/>
      <c r="B74" s="79"/>
      <c r="C74" s="79"/>
      <c r="D74" s="79"/>
      <c r="E74" s="67"/>
      <c r="F74" s="79"/>
      <c r="G74" s="67"/>
      <c r="H74" s="66">
        <v>2010703</v>
      </c>
      <c r="I74" s="66" t="s">
        <v>1102</v>
      </c>
      <c r="J74" s="260">
        <v>6117</v>
      </c>
      <c r="K74" s="260"/>
      <c r="L74" s="63">
        <v>7135</v>
      </c>
      <c r="M74" s="67" t="str">
        <f t="shared" si="6"/>
        <v/>
      </c>
      <c r="N74" s="63">
        <v>2092</v>
      </c>
      <c r="O74" s="67">
        <f t="shared" si="8"/>
        <v>0.58909757214841951</v>
      </c>
      <c r="T74" s="72"/>
      <c r="V74" s="66" t="s">
        <v>1102</v>
      </c>
      <c r="W74" s="210" t="s">
        <v>1650</v>
      </c>
      <c r="X74" s="452">
        <v>6117</v>
      </c>
      <c r="Y74" s="454"/>
    </row>
    <row r="75" spans="1:25" ht="18" customHeight="1">
      <c r="A75" s="78"/>
      <c r="B75" s="79"/>
      <c r="C75" s="79"/>
      <c r="D75" s="79"/>
      <c r="E75" s="67"/>
      <c r="F75" s="79"/>
      <c r="G75" s="67"/>
      <c r="H75" s="66">
        <v>2010704</v>
      </c>
      <c r="I75" s="66" t="s">
        <v>1103</v>
      </c>
      <c r="J75" s="260">
        <v>7010</v>
      </c>
      <c r="K75" s="260"/>
      <c r="L75" s="63">
        <v>6938</v>
      </c>
      <c r="M75" s="67" t="str">
        <f t="shared" si="6"/>
        <v/>
      </c>
      <c r="N75" s="63">
        <v>4366</v>
      </c>
      <c r="O75" s="67">
        <f t="shared" si="8"/>
        <v>5.7926829268292686</v>
      </c>
      <c r="T75" s="72"/>
      <c r="V75" s="66" t="s">
        <v>1103</v>
      </c>
      <c r="W75" s="210" t="s">
        <v>1651</v>
      </c>
      <c r="X75" s="452">
        <v>7010</v>
      </c>
      <c r="Y75" s="454"/>
    </row>
    <row r="76" spans="1:25" ht="18" customHeight="1">
      <c r="A76" s="78"/>
      <c r="B76" s="79"/>
      <c r="C76" s="79"/>
      <c r="D76" s="79"/>
      <c r="E76" s="67"/>
      <c r="F76" s="79"/>
      <c r="G76" s="67"/>
      <c r="H76" s="66">
        <v>2010705</v>
      </c>
      <c r="I76" s="66" t="s">
        <v>1147</v>
      </c>
      <c r="J76" s="260">
        <v>1194.6500000000001</v>
      </c>
      <c r="K76" s="260"/>
      <c r="L76" s="63">
        <v>1114</v>
      </c>
      <c r="M76" s="67" t="str">
        <f t="shared" si="6"/>
        <v/>
      </c>
      <c r="N76" s="63">
        <v>164</v>
      </c>
      <c r="O76" s="67">
        <f t="shared" si="8"/>
        <v>-0.39274193548387093</v>
      </c>
      <c r="T76" s="72"/>
      <c r="V76" s="66" t="s">
        <v>1147</v>
      </c>
      <c r="W76" s="210" t="s">
        <v>1696</v>
      </c>
      <c r="X76" s="452">
        <v>1194.6500000000001</v>
      </c>
      <c r="Y76" s="454"/>
    </row>
    <row r="77" spans="1:25" ht="18" customHeight="1">
      <c r="A77" s="78"/>
      <c r="B77" s="79"/>
      <c r="C77" s="79"/>
      <c r="D77" s="79"/>
      <c r="E77" s="67"/>
      <c r="F77" s="79"/>
      <c r="G77" s="67"/>
      <c r="H77" s="66">
        <v>2010706</v>
      </c>
      <c r="I77" s="66" t="s">
        <v>1148</v>
      </c>
      <c r="J77" s="260">
        <v>11400</v>
      </c>
      <c r="K77" s="260"/>
      <c r="L77" s="63">
        <v>3765</v>
      </c>
      <c r="M77" s="67" t="str">
        <f t="shared" si="6"/>
        <v/>
      </c>
      <c r="N77" s="63">
        <v>6200</v>
      </c>
      <c r="O77" s="67">
        <f t="shared" si="8"/>
        <v>0.30339802101710522</v>
      </c>
      <c r="T77" s="72"/>
      <c r="V77" s="66" t="s">
        <v>1148</v>
      </c>
      <c r="W77" s="210" t="s">
        <v>1697</v>
      </c>
      <c r="X77" s="452">
        <v>11400</v>
      </c>
      <c r="Y77" s="454"/>
    </row>
    <row r="78" spans="1:25" ht="18" customHeight="1">
      <c r="A78" s="78"/>
      <c r="B78" s="79"/>
      <c r="C78" s="79"/>
      <c r="D78" s="79"/>
      <c r="E78" s="67"/>
      <c r="F78" s="79"/>
      <c r="G78" s="67"/>
      <c r="H78" s="66">
        <v>2010707</v>
      </c>
      <c r="I78" s="66" t="s">
        <v>1149</v>
      </c>
      <c r="J78" s="260">
        <v>85000</v>
      </c>
      <c r="K78" s="260"/>
      <c r="L78" s="63">
        <v>84962</v>
      </c>
      <c r="M78" s="67" t="str">
        <f t="shared" si="6"/>
        <v/>
      </c>
      <c r="N78" s="63">
        <v>65185</v>
      </c>
      <c r="O78" s="67">
        <f t="shared" si="8"/>
        <v>1.3804878048780487</v>
      </c>
      <c r="T78" s="72"/>
      <c r="V78" s="66" t="s">
        <v>1149</v>
      </c>
      <c r="W78" s="210" t="s">
        <v>1698</v>
      </c>
      <c r="X78" s="452">
        <v>85000</v>
      </c>
      <c r="Y78" s="454"/>
    </row>
    <row r="79" spans="1:25" ht="18" customHeight="1">
      <c r="A79" s="78"/>
      <c r="B79" s="79"/>
      <c r="C79" s="79"/>
      <c r="D79" s="79"/>
      <c r="E79" s="67"/>
      <c r="F79" s="79"/>
      <c r="G79" s="67"/>
      <c r="H79" s="66">
        <v>2010708</v>
      </c>
      <c r="I79" s="66" t="s">
        <v>1150</v>
      </c>
      <c r="J79" s="260">
        <v>1080.9100000000001</v>
      </c>
      <c r="K79" s="260"/>
      <c r="L79" s="63">
        <v>976</v>
      </c>
      <c r="M79" s="67" t="str">
        <f t="shared" si="6"/>
        <v/>
      </c>
      <c r="N79" s="63">
        <v>410</v>
      </c>
      <c r="O79" s="67" t="str">
        <f t="shared" si="8"/>
        <v/>
      </c>
      <c r="T79" s="72"/>
      <c r="V79" s="66" t="s">
        <v>1150</v>
      </c>
      <c r="W79" s="210" t="s">
        <v>1699</v>
      </c>
      <c r="X79" s="452">
        <v>1080.9100000000001</v>
      </c>
      <c r="Y79" s="454"/>
    </row>
    <row r="80" spans="1:25" ht="18" customHeight="1">
      <c r="A80" s="78"/>
      <c r="B80" s="79"/>
      <c r="C80" s="79"/>
      <c r="D80" s="79"/>
      <c r="E80" s="67"/>
      <c r="F80" s="79"/>
      <c r="G80" s="67"/>
      <c r="H80" s="66">
        <v>2010709</v>
      </c>
      <c r="I80" s="66" t="s">
        <v>1151</v>
      </c>
      <c r="J80" s="260">
        <v>2250</v>
      </c>
      <c r="K80" s="260"/>
      <c r="L80" s="69">
        <v>1569</v>
      </c>
      <c r="M80" s="67" t="str">
        <f t="shared" si="6"/>
        <v/>
      </c>
      <c r="N80" s="69"/>
      <c r="O80" s="67"/>
      <c r="T80" s="72"/>
      <c r="V80" s="66" t="s">
        <v>1151</v>
      </c>
      <c r="W80" s="210" t="s">
        <v>1700</v>
      </c>
      <c r="X80" s="452">
        <v>2250</v>
      </c>
      <c r="Y80" s="454"/>
    </row>
    <row r="81" spans="1:25" ht="18" customHeight="1">
      <c r="A81" s="78"/>
      <c r="B81" s="79"/>
      <c r="C81" s="79"/>
      <c r="D81" s="79"/>
      <c r="E81" s="67"/>
      <c r="F81" s="79"/>
      <c r="G81" s="67"/>
      <c r="H81" s="66">
        <v>2010750</v>
      </c>
      <c r="I81" s="66" t="s">
        <v>1143</v>
      </c>
      <c r="J81" s="260">
        <v>8173</v>
      </c>
      <c r="K81" s="260"/>
      <c r="L81" s="63">
        <v>7904</v>
      </c>
      <c r="M81" s="67" t="str">
        <f t="shared" si="6"/>
        <v/>
      </c>
      <c r="N81" s="63">
        <v>1267</v>
      </c>
      <c r="O81" s="67">
        <f>L81/N81-1</f>
        <v>5.2383583267561171</v>
      </c>
      <c r="T81" s="72"/>
      <c r="V81" s="66" t="s">
        <v>1143</v>
      </c>
      <c r="W81" s="210" t="s">
        <v>1692</v>
      </c>
      <c r="X81" s="452">
        <v>8173</v>
      </c>
      <c r="Y81" s="454"/>
    </row>
    <row r="82" spans="1:25" ht="18" customHeight="1">
      <c r="A82" s="78"/>
      <c r="B82" s="79"/>
      <c r="C82" s="79"/>
      <c r="D82" s="79"/>
      <c r="E82" s="67"/>
      <c r="F82" s="79"/>
      <c r="G82" s="67"/>
      <c r="H82" s="66">
        <v>2010799</v>
      </c>
      <c r="I82" s="66" t="s">
        <v>1110</v>
      </c>
      <c r="J82" s="260">
        <v>0</v>
      </c>
      <c r="K82" s="260"/>
      <c r="L82" s="65">
        <v>0</v>
      </c>
      <c r="M82" s="67" t="str">
        <f t="shared" si="6"/>
        <v/>
      </c>
      <c r="N82" s="65"/>
      <c r="O82" s="67"/>
      <c r="T82" s="72"/>
      <c r="V82" s="66" t="s">
        <v>1110</v>
      </c>
      <c r="W82" s="210" t="s">
        <v>1658</v>
      </c>
      <c r="X82" s="452">
        <v>0</v>
      </c>
      <c r="Y82" s="454"/>
    </row>
    <row r="83" spans="1:25" ht="18" customHeight="1">
      <c r="A83" s="78"/>
      <c r="B83" s="79"/>
      <c r="C83" s="79"/>
      <c r="D83" s="79"/>
      <c r="E83" s="67"/>
      <c r="F83" s="79"/>
      <c r="G83" s="67"/>
      <c r="H83" s="66">
        <v>20108</v>
      </c>
      <c r="I83" s="66" t="s">
        <v>1152</v>
      </c>
      <c r="J83" s="260">
        <v>59838.720000000001</v>
      </c>
      <c r="K83" s="260"/>
      <c r="L83" s="63">
        <v>51458</v>
      </c>
      <c r="M83" s="67"/>
      <c r="N83" s="63">
        <v>69514</v>
      </c>
      <c r="O83" s="67">
        <f t="shared" ref="O83:O138" si="9">L83/N83-1</f>
        <v>-0.25974623816785103</v>
      </c>
      <c r="T83" s="72"/>
      <c r="V83" s="66" t="s">
        <v>1152</v>
      </c>
      <c r="W83" s="210" t="s">
        <v>1701</v>
      </c>
      <c r="X83" s="452">
        <v>59838.720000000001</v>
      </c>
      <c r="Y83" s="454"/>
    </row>
    <row r="84" spans="1:25" ht="18" customHeight="1">
      <c r="A84" s="78"/>
      <c r="B84" s="79"/>
      <c r="C84" s="79"/>
      <c r="D84" s="79"/>
      <c r="E84" s="67"/>
      <c r="F84" s="79"/>
      <c r="G84" s="67"/>
      <c r="H84" s="66">
        <v>2010801</v>
      </c>
      <c r="I84" s="58" t="s">
        <v>1153</v>
      </c>
      <c r="J84" s="260">
        <v>8980.7900000000009</v>
      </c>
      <c r="K84" s="228">
        <v>7929</v>
      </c>
      <c r="L84" s="63">
        <v>7929</v>
      </c>
      <c r="M84" s="67">
        <f>L84/K84</f>
        <v>1</v>
      </c>
      <c r="N84" s="63">
        <v>7993</v>
      </c>
      <c r="O84" s="67">
        <f t="shared" si="9"/>
        <v>-8.0070061303640916E-3</v>
      </c>
      <c r="T84" s="72"/>
      <c r="V84" s="58" t="s">
        <v>1153</v>
      </c>
      <c r="W84" s="210" t="s">
        <v>1702</v>
      </c>
      <c r="X84" s="452">
        <v>8980.7900000000009</v>
      </c>
      <c r="Y84" s="454"/>
    </row>
    <row r="85" spans="1:25" ht="18" customHeight="1">
      <c r="A85" s="78"/>
      <c r="B85" s="79"/>
      <c r="C85" s="79"/>
      <c r="D85" s="79"/>
      <c r="E85" s="67"/>
      <c r="F85" s="79"/>
      <c r="G85" s="67"/>
      <c r="H85" s="66">
        <v>2010802</v>
      </c>
      <c r="I85" s="66" t="s">
        <v>1101</v>
      </c>
      <c r="J85" s="260">
        <v>5004</v>
      </c>
      <c r="K85" s="260"/>
      <c r="L85" s="63">
        <v>4903</v>
      </c>
      <c r="M85" s="67" t="str">
        <f t="shared" si="6"/>
        <v/>
      </c>
      <c r="N85" s="63">
        <v>5511</v>
      </c>
      <c r="O85" s="67">
        <f t="shared" si="9"/>
        <v>-0.11032480493558339</v>
      </c>
      <c r="T85" s="72"/>
      <c r="V85" s="66" t="s">
        <v>1101</v>
      </c>
      <c r="W85" s="210" t="s">
        <v>1649</v>
      </c>
      <c r="X85" s="452">
        <v>5004</v>
      </c>
      <c r="Y85" s="454"/>
    </row>
    <row r="86" spans="1:25" ht="18" customHeight="1">
      <c r="A86" s="78"/>
      <c r="B86" s="79"/>
      <c r="C86" s="79"/>
      <c r="D86" s="79"/>
      <c r="E86" s="67"/>
      <c r="F86" s="79"/>
      <c r="G86" s="67"/>
      <c r="H86" s="66">
        <v>2010803</v>
      </c>
      <c r="I86" s="66" t="s">
        <v>1102</v>
      </c>
      <c r="J86" s="260">
        <v>0</v>
      </c>
      <c r="K86" s="260"/>
      <c r="L86" s="65">
        <v>0</v>
      </c>
      <c r="M86" s="67" t="str">
        <f t="shared" si="6"/>
        <v/>
      </c>
      <c r="N86" s="65"/>
      <c r="O86" s="67"/>
      <c r="T86" s="72"/>
      <c r="V86" s="66" t="s">
        <v>1102</v>
      </c>
      <c r="W86" s="210" t="s">
        <v>1650</v>
      </c>
      <c r="X86" s="452">
        <v>0</v>
      </c>
      <c r="Y86" s="454"/>
    </row>
    <row r="87" spans="1:25" ht="18" customHeight="1">
      <c r="A87" s="78"/>
      <c r="B87" s="79"/>
      <c r="C87" s="79"/>
      <c r="D87" s="79"/>
      <c r="E87" s="67"/>
      <c r="F87" s="79"/>
      <c r="G87" s="67"/>
      <c r="H87" s="66">
        <v>2010804</v>
      </c>
      <c r="I87" s="66" t="s">
        <v>1103</v>
      </c>
      <c r="J87" s="260">
        <v>1300</v>
      </c>
      <c r="K87" s="260"/>
      <c r="L87" s="65">
        <v>0</v>
      </c>
      <c r="M87" s="67" t="str">
        <f t="shared" si="6"/>
        <v/>
      </c>
      <c r="N87" s="65"/>
      <c r="O87" s="67"/>
      <c r="T87" s="72"/>
      <c r="V87" s="66" t="s">
        <v>1103</v>
      </c>
      <c r="W87" s="210" t="s">
        <v>1651</v>
      </c>
      <c r="X87" s="452">
        <v>1300</v>
      </c>
      <c r="Y87" s="454"/>
    </row>
    <row r="88" spans="1:25" ht="18" customHeight="1">
      <c r="A88" s="78"/>
      <c r="B88" s="79"/>
      <c r="C88" s="79"/>
      <c r="D88" s="79"/>
      <c r="E88" s="67"/>
      <c r="F88" s="79"/>
      <c r="G88" s="67"/>
      <c r="H88" s="66">
        <v>2010805</v>
      </c>
      <c r="I88" s="66" t="s">
        <v>1154</v>
      </c>
      <c r="J88" s="260">
        <v>2373.3200000000002</v>
      </c>
      <c r="K88" s="260"/>
      <c r="L88" s="63">
        <v>2282</v>
      </c>
      <c r="M88" s="67" t="str">
        <f t="shared" si="6"/>
        <v/>
      </c>
      <c r="N88" s="63">
        <v>2182</v>
      </c>
      <c r="O88" s="67">
        <f t="shared" si="9"/>
        <v>4.5829514207149424E-2</v>
      </c>
      <c r="T88" s="72"/>
      <c r="V88" s="66" t="s">
        <v>1154</v>
      </c>
      <c r="W88" s="210" t="s">
        <v>1703</v>
      </c>
      <c r="X88" s="452">
        <v>2373.3200000000002</v>
      </c>
      <c r="Y88" s="454"/>
    </row>
    <row r="89" spans="1:25" ht="18" customHeight="1">
      <c r="A89" s="78"/>
      <c r="B89" s="79"/>
      <c r="C89" s="79"/>
      <c r="D89" s="79"/>
      <c r="E89" s="67"/>
      <c r="F89" s="79"/>
      <c r="G89" s="67"/>
      <c r="H89" s="66">
        <v>2010806</v>
      </c>
      <c r="I89" s="66" t="s">
        <v>1155</v>
      </c>
      <c r="J89" s="260">
        <v>41.06</v>
      </c>
      <c r="K89" s="260"/>
      <c r="L89" s="63">
        <v>37</v>
      </c>
      <c r="M89" s="67" t="str">
        <f t="shared" si="6"/>
        <v/>
      </c>
      <c r="N89" s="63">
        <v>19</v>
      </c>
      <c r="O89" s="67">
        <f t="shared" si="9"/>
        <v>0.94736842105263164</v>
      </c>
      <c r="T89" s="72"/>
      <c r="V89" s="66" t="s">
        <v>1155</v>
      </c>
      <c r="W89" s="210" t="s">
        <v>1704</v>
      </c>
      <c r="X89" s="452">
        <v>41.06</v>
      </c>
      <c r="Y89" s="454"/>
    </row>
    <row r="90" spans="1:25" ht="18" customHeight="1">
      <c r="A90" s="78"/>
      <c r="B90" s="79"/>
      <c r="C90" s="79"/>
      <c r="D90" s="79"/>
      <c r="E90" s="67"/>
      <c r="F90" s="79"/>
      <c r="G90" s="67"/>
      <c r="H90" s="66">
        <v>2010850</v>
      </c>
      <c r="I90" s="66" t="s">
        <v>1143</v>
      </c>
      <c r="J90" s="260">
        <v>0</v>
      </c>
      <c r="K90" s="260"/>
      <c r="L90" s="65">
        <v>0</v>
      </c>
      <c r="M90" s="67" t="str">
        <f t="shared" si="6"/>
        <v/>
      </c>
      <c r="N90" s="65"/>
      <c r="O90" s="67"/>
      <c r="T90" s="72"/>
      <c r="V90" s="66" t="s">
        <v>1143</v>
      </c>
      <c r="W90" s="210" t="s">
        <v>1692</v>
      </c>
      <c r="X90" s="452">
        <v>0</v>
      </c>
      <c r="Y90" s="454"/>
    </row>
    <row r="91" spans="1:25" ht="18" customHeight="1">
      <c r="A91" s="78"/>
      <c r="B91" s="79"/>
      <c r="C91" s="79"/>
      <c r="D91" s="79"/>
      <c r="E91" s="67"/>
      <c r="F91" s="79"/>
      <c r="G91" s="67"/>
      <c r="H91" s="66">
        <v>2010899</v>
      </c>
      <c r="I91" s="66" t="s">
        <v>1110</v>
      </c>
      <c r="J91" s="260">
        <v>0</v>
      </c>
      <c r="K91" s="260"/>
      <c r="L91" s="65">
        <v>0</v>
      </c>
      <c r="M91" s="67" t="str">
        <f t="shared" si="6"/>
        <v/>
      </c>
      <c r="N91" s="65"/>
      <c r="O91" s="67"/>
      <c r="T91" s="72"/>
      <c r="V91" s="66" t="s">
        <v>1110</v>
      </c>
      <c r="W91" s="210" t="s">
        <v>1658</v>
      </c>
      <c r="X91" s="452">
        <v>0</v>
      </c>
      <c r="Y91" s="454"/>
    </row>
    <row r="92" spans="1:25" ht="18" customHeight="1">
      <c r="A92" s="78"/>
      <c r="B92" s="79"/>
      <c r="C92" s="79"/>
      <c r="D92" s="79"/>
      <c r="E92" s="67"/>
      <c r="F92" s="79"/>
      <c r="G92" s="67"/>
      <c r="H92" s="66">
        <v>20109</v>
      </c>
      <c r="I92" s="66" t="s">
        <v>1156</v>
      </c>
      <c r="J92" s="260">
        <v>262.79000000000002</v>
      </c>
      <c r="K92" s="260"/>
      <c r="L92" s="63">
        <v>707</v>
      </c>
      <c r="M92" s="67"/>
      <c r="N92" s="63">
        <v>281</v>
      </c>
      <c r="O92" s="67">
        <f t="shared" si="9"/>
        <v>1.5160142348754446</v>
      </c>
      <c r="T92" s="72"/>
      <c r="V92" s="66" t="s">
        <v>1156</v>
      </c>
      <c r="W92" s="210" t="s">
        <v>1705</v>
      </c>
      <c r="X92" s="452">
        <v>262.79000000000002</v>
      </c>
      <c r="Y92" s="454"/>
    </row>
    <row r="93" spans="1:25" ht="18" customHeight="1">
      <c r="A93" s="78"/>
      <c r="B93" s="79"/>
      <c r="C93" s="79"/>
      <c r="D93" s="79"/>
      <c r="E93" s="67"/>
      <c r="F93" s="79"/>
      <c r="G93" s="67"/>
      <c r="H93" s="66">
        <v>2010901</v>
      </c>
      <c r="I93" s="58" t="s">
        <v>1157</v>
      </c>
      <c r="J93" s="260">
        <v>8500</v>
      </c>
      <c r="K93" s="228">
        <v>17191</v>
      </c>
      <c r="L93" s="63">
        <v>17191</v>
      </c>
      <c r="M93" s="67">
        <f>L93/K93</f>
        <v>1</v>
      </c>
      <c r="N93" s="63">
        <v>15734</v>
      </c>
      <c r="O93" s="67">
        <f t="shared" si="9"/>
        <v>9.2602008389474966E-2</v>
      </c>
      <c r="T93" s="72"/>
      <c r="V93" s="58" t="s">
        <v>1157</v>
      </c>
      <c r="W93" s="210" t="s">
        <v>1706</v>
      </c>
      <c r="X93" s="452">
        <v>8500</v>
      </c>
      <c r="Y93" s="454"/>
    </row>
    <row r="94" spans="1:25" ht="18" customHeight="1">
      <c r="A94" s="78"/>
      <c r="B94" s="79"/>
      <c r="C94" s="79"/>
      <c r="D94" s="79"/>
      <c r="E94" s="67"/>
      <c r="F94" s="79"/>
      <c r="G94" s="67"/>
      <c r="H94" s="66">
        <v>2010902</v>
      </c>
      <c r="I94" s="66" t="s">
        <v>1101</v>
      </c>
      <c r="J94" s="69">
        <v>0</v>
      </c>
      <c r="K94" s="69"/>
      <c r="L94" s="65">
        <v>0</v>
      </c>
      <c r="M94" s="67" t="str">
        <f t="shared" si="6"/>
        <v/>
      </c>
      <c r="N94" s="65"/>
      <c r="O94" s="67"/>
      <c r="T94" s="72"/>
      <c r="V94" s="66" t="s">
        <v>1101</v>
      </c>
      <c r="W94" s="210" t="s">
        <v>1649</v>
      </c>
      <c r="X94" s="452">
        <v>0</v>
      </c>
      <c r="Y94" s="454"/>
    </row>
    <row r="95" spans="1:25" ht="18" customHeight="1">
      <c r="A95" s="78"/>
      <c r="B95" s="79"/>
      <c r="C95" s="79"/>
      <c r="D95" s="79"/>
      <c r="E95" s="67"/>
      <c r="F95" s="79"/>
      <c r="G95" s="67"/>
      <c r="H95" s="66">
        <v>2010903</v>
      </c>
      <c r="I95" s="66" t="s">
        <v>1102</v>
      </c>
      <c r="J95" s="69">
        <v>0</v>
      </c>
      <c r="K95" s="69"/>
      <c r="L95" s="65">
        <v>0</v>
      </c>
      <c r="M95" s="67" t="str">
        <f t="shared" si="6"/>
        <v/>
      </c>
      <c r="N95" s="65"/>
      <c r="O95" s="67"/>
      <c r="T95" s="72"/>
      <c r="V95" s="66" t="s">
        <v>1102</v>
      </c>
      <c r="W95" s="210" t="s">
        <v>1650</v>
      </c>
      <c r="X95" s="452">
        <v>0</v>
      </c>
      <c r="Y95" s="454"/>
    </row>
    <row r="96" spans="1:25" ht="18" customHeight="1">
      <c r="A96" s="78"/>
      <c r="B96" s="79"/>
      <c r="C96" s="79"/>
      <c r="D96" s="79"/>
      <c r="E96" s="67"/>
      <c r="F96" s="79"/>
      <c r="G96" s="67"/>
      <c r="H96" s="66">
        <v>2010904</v>
      </c>
      <c r="I96" s="66" t="s">
        <v>1103</v>
      </c>
      <c r="J96" s="69">
        <v>0</v>
      </c>
      <c r="K96" s="69"/>
      <c r="L96" s="65">
        <v>0</v>
      </c>
      <c r="M96" s="67" t="str">
        <f t="shared" si="6"/>
        <v/>
      </c>
      <c r="N96" s="65"/>
      <c r="O96" s="67"/>
      <c r="T96" s="72"/>
      <c r="V96" s="66" t="s">
        <v>1103</v>
      </c>
      <c r="W96" s="210" t="s">
        <v>1651</v>
      </c>
      <c r="X96" s="452">
        <v>0</v>
      </c>
      <c r="Y96" s="454"/>
    </row>
    <row r="97" spans="1:25" ht="18" customHeight="1">
      <c r="A97" s="78"/>
      <c r="B97" s="79"/>
      <c r="C97" s="79"/>
      <c r="D97" s="79"/>
      <c r="E97" s="67"/>
      <c r="F97" s="79"/>
      <c r="G97" s="67"/>
      <c r="H97" s="66">
        <v>2010905</v>
      </c>
      <c r="I97" s="66" t="s">
        <v>1158</v>
      </c>
      <c r="J97" s="69">
        <v>0</v>
      </c>
      <c r="K97" s="69"/>
      <c r="L97" s="65">
        <v>0</v>
      </c>
      <c r="M97" s="67" t="str">
        <f t="shared" si="6"/>
        <v/>
      </c>
      <c r="N97" s="65"/>
      <c r="O97" s="67"/>
      <c r="T97" s="72"/>
      <c r="V97" s="66" t="s">
        <v>1158</v>
      </c>
      <c r="W97" s="210" t="s">
        <v>1707</v>
      </c>
      <c r="X97" s="452">
        <v>0</v>
      </c>
      <c r="Y97" s="454"/>
    </row>
    <row r="98" spans="1:25" ht="18" customHeight="1">
      <c r="A98" s="78"/>
      <c r="B98" s="79"/>
      <c r="C98" s="79"/>
      <c r="D98" s="79"/>
      <c r="E98" s="67"/>
      <c r="F98" s="79"/>
      <c r="G98" s="67"/>
      <c r="H98" s="66">
        <v>2010907</v>
      </c>
      <c r="I98" s="66" t="s">
        <v>1159</v>
      </c>
      <c r="J98" s="69">
        <v>0</v>
      </c>
      <c r="K98" s="69"/>
      <c r="L98" s="65">
        <v>0</v>
      </c>
      <c r="M98" s="67" t="str">
        <f t="shared" si="6"/>
        <v/>
      </c>
      <c r="N98" s="65"/>
      <c r="O98" s="67"/>
      <c r="T98" s="72"/>
      <c r="V98" s="66" t="s">
        <v>1159</v>
      </c>
      <c r="W98" s="210" t="s">
        <v>1708</v>
      </c>
      <c r="X98" s="452">
        <v>0</v>
      </c>
      <c r="Y98" s="454"/>
    </row>
    <row r="99" spans="1:25" ht="18" customHeight="1">
      <c r="A99" s="78"/>
      <c r="B99" s="79"/>
      <c r="C99" s="79"/>
      <c r="D99" s="79"/>
      <c r="E99" s="67"/>
      <c r="F99" s="79"/>
      <c r="G99" s="67"/>
      <c r="H99" s="66">
        <v>2010908</v>
      </c>
      <c r="I99" s="66" t="s">
        <v>1160</v>
      </c>
      <c r="J99" s="69">
        <v>0</v>
      </c>
      <c r="K99" s="69"/>
      <c r="L99" s="65">
        <v>0</v>
      </c>
      <c r="M99" s="67" t="str">
        <f t="shared" si="6"/>
        <v/>
      </c>
      <c r="N99" s="65"/>
      <c r="O99" s="67"/>
      <c r="T99" s="72"/>
      <c r="V99" s="66" t="s">
        <v>1160</v>
      </c>
      <c r="W99" s="210" t="s">
        <v>1709</v>
      </c>
      <c r="X99" s="452">
        <v>0</v>
      </c>
      <c r="Y99" s="454"/>
    </row>
    <row r="100" spans="1:25" ht="18" customHeight="1">
      <c r="A100" s="78"/>
      <c r="B100" s="79"/>
      <c r="C100" s="79"/>
      <c r="D100" s="79"/>
      <c r="E100" s="67"/>
      <c r="F100" s="79"/>
      <c r="G100" s="67"/>
      <c r="H100" s="66">
        <v>2010950</v>
      </c>
      <c r="I100" s="66" t="s">
        <v>1143</v>
      </c>
      <c r="J100" s="69">
        <v>0</v>
      </c>
      <c r="K100" s="69"/>
      <c r="L100" s="65">
        <v>0</v>
      </c>
      <c r="M100" s="67" t="str">
        <f t="shared" si="6"/>
        <v/>
      </c>
      <c r="N100" s="65"/>
      <c r="O100" s="67"/>
      <c r="T100" s="72"/>
      <c r="V100" s="66" t="s">
        <v>1143</v>
      </c>
      <c r="W100" s="210" t="s">
        <v>1692</v>
      </c>
      <c r="X100" s="452">
        <v>0</v>
      </c>
      <c r="Y100" s="454"/>
    </row>
    <row r="101" spans="1:25" ht="18" customHeight="1">
      <c r="A101" s="78"/>
      <c r="B101" s="79"/>
      <c r="C101" s="79"/>
      <c r="D101" s="79"/>
      <c r="E101" s="67"/>
      <c r="F101" s="79"/>
      <c r="G101" s="67"/>
      <c r="H101" s="66">
        <v>2010999</v>
      </c>
      <c r="I101" s="66" t="s">
        <v>1110</v>
      </c>
      <c r="J101" s="69">
        <v>0</v>
      </c>
      <c r="K101" s="69"/>
      <c r="L101" s="65">
        <v>0</v>
      </c>
      <c r="M101" s="67" t="str">
        <f t="shared" si="6"/>
        <v/>
      </c>
      <c r="N101" s="65"/>
      <c r="O101" s="67"/>
      <c r="T101" s="72"/>
      <c r="V101" s="66" t="s">
        <v>1110</v>
      </c>
      <c r="W101" s="210" t="s">
        <v>1658</v>
      </c>
      <c r="X101" s="452">
        <v>0</v>
      </c>
      <c r="Y101" s="454"/>
    </row>
    <row r="102" spans="1:25" ht="18" customHeight="1">
      <c r="A102" s="78"/>
      <c r="B102" s="79"/>
      <c r="C102" s="79"/>
      <c r="D102" s="79"/>
      <c r="E102" s="67"/>
      <c r="F102" s="79"/>
      <c r="G102" s="67"/>
      <c r="H102" s="66">
        <v>20110</v>
      </c>
      <c r="I102" s="66" t="s">
        <v>1161</v>
      </c>
      <c r="J102" s="260">
        <v>8500</v>
      </c>
      <c r="K102" s="260"/>
      <c r="L102" s="63">
        <v>17191</v>
      </c>
      <c r="M102" s="67"/>
      <c r="N102" s="63">
        <v>15734</v>
      </c>
      <c r="O102" s="67">
        <f t="shared" si="9"/>
        <v>9.2602008389474966E-2</v>
      </c>
      <c r="T102" s="72"/>
      <c r="V102" s="66" t="s">
        <v>1161</v>
      </c>
      <c r="W102" s="210" t="s">
        <v>1710</v>
      </c>
      <c r="X102" s="452">
        <v>8500</v>
      </c>
      <c r="Y102" s="454"/>
    </row>
    <row r="103" spans="1:25" ht="39" customHeight="1">
      <c r="A103" s="78"/>
      <c r="B103" s="79"/>
      <c r="C103" s="79"/>
      <c r="D103" s="79"/>
      <c r="E103" s="67"/>
      <c r="F103" s="79"/>
      <c r="G103" s="67"/>
      <c r="H103" s="66">
        <v>2011001</v>
      </c>
      <c r="I103" s="58" t="s">
        <v>1162</v>
      </c>
      <c r="J103" s="260">
        <v>34485.100000000006</v>
      </c>
      <c r="K103" s="228">
        <v>78582</v>
      </c>
      <c r="L103" s="63">
        <v>78476</v>
      </c>
      <c r="M103" s="67">
        <f>L103/K103</f>
        <v>0.99865109058054002</v>
      </c>
      <c r="N103" s="63">
        <v>45243</v>
      </c>
      <c r="O103" s="67">
        <f t="shared" si="9"/>
        <v>0.73454457043078492</v>
      </c>
      <c r="T103" s="72"/>
      <c r="V103" s="58" t="s">
        <v>1162</v>
      </c>
      <c r="W103" s="210" t="s">
        <v>1711</v>
      </c>
      <c r="X103" s="452">
        <v>34485.100000000006</v>
      </c>
      <c r="Y103" s="455" t="s">
        <v>3214</v>
      </c>
    </row>
    <row r="104" spans="1:25" ht="18" customHeight="1">
      <c r="A104" s="78"/>
      <c r="B104" s="79"/>
      <c r="C104" s="79"/>
      <c r="D104" s="79"/>
      <c r="E104" s="67"/>
      <c r="F104" s="79"/>
      <c r="G104" s="67"/>
      <c r="H104" s="66">
        <v>2011002</v>
      </c>
      <c r="I104" s="66" t="s">
        <v>1101</v>
      </c>
      <c r="J104" s="260">
        <v>1213.55</v>
      </c>
      <c r="K104" s="260"/>
      <c r="L104" s="63">
        <v>1140</v>
      </c>
      <c r="M104" s="67" t="str">
        <f t="shared" si="6"/>
        <v/>
      </c>
      <c r="N104" s="63">
        <v>1174</v>
      </c>
      <c r="O104" s="67">
        <f t="shared" si="9"/>
        <v>-2.8960817717206155E-2</v>
      </c>
      <c r="T104" s="72"/>
      <c r="V104" s="66" t="s">
        <v>1101</v>
      </c>
      <c r="W104" s="210" t="s">
        <v>1649</v>
      </c>
      <c r="X104" s="452">
        <v>1213.55</v>
      </c>
      <c r="Y104" s="454"/>
    </row>
    <row r="105" spans="1:25" ht="18" customHeight="1">
      <c r="A105" s="78"/>
      <c r="B105" s="79"/>
      <c r="C105" s="79"/>
      <c r="D105" s="79"/>
      <c r="E105" s="67"/>
      <c r="F105" s="79"/>
      <c r="G105" s="67"/>
      <c r="H105" s="66">
        <v>2011003</v>
      </c>
      <c r="I105" s="66" t="s">
        <v>1102</v>
      </c>
      <c r="J105" s="260">
        <v>567.42000000000007</v>
      </c>
      <c r="K105" s="260"/>
      <c r="L105" s="63">
        <v>574</v>
      </c>
      <c r="M105" s="67" t="str">
        <f t="shared" si="6"/>
        <v/>
      </c>
      <c r="N105" s="63">
        <v>438</v>
      </c>
      <c r="O105" s="67">
        <f t="shared" si="9"/>
        <v>0.31050228310502281</v>
      </c>
      <c r="T105" s="72"/>
      <c r="V105" s="66" t="s">
        <v>1102</v>
      </c>
      <c r="W105" s="210" t="s">
        <v>1650</v>
      </c>
      <c r="X105" s="452">
        <v>567.42000000000007</v>
      </c>
      <c r="Y105" s="454"/>
    </row>
    <row r="106" spans="1:25" ht="18" customHeight="1">
      <c r="A106" s="78"/>
      <c r="B106" s="79"/>
      <c r="C106" s="79"/>
      <c r="D106" s="79"/>
      <c r="E106" s="67"/>
      <c r="F106" s="79"/>
      <c r="G106" s="67"/>
      <c r="H106" s="66">
        <v>2011004</v>
      </c>
      <c r="I106" s="66" t="s">
        <v>1103</v>
      </c>
      <c r="J106" s="260">
        <v>4804</v>
      </c>
      <c r="K106" s="260"/>
      <c r="L106" s="63">
        <v>4</v>
      </c>
      <c r="M106" s="67" t="str">
        <f t="shared" si="6"/>
        <v/>
      </c>
      <c r="N106" s="63">
        <v>8</v>
      </c>
      <c r="O106" s="67">
        <f t="shared" si="9"/>
        <v>-0.5</v>
      </c>
      <c r="T106" s="72"/>
      <c r="V106" s="66" t="s">
        <v>1103</v>
      </c>
      <c r="W106" s="210" t="s">
        <v>1651</v>
      </c>
      <c r="X106" s="452">
        <v>4804</v>
      </c>
      <c r="Y106" s="454"/>
    </row>
    <row r="107" spans="1:25" ht="18" customHeight="1">
      <c r="A107" s="78"/>
      <c r="B107" s="79"/>
      <c r="C107" s="79"/>
      <c r="D107" s="79"/>
      <c r="E107" s="67"/>
      <c r="F107" s="79"/>
      <c r="G107" s="67"/>
      <c r="H107" s="66">
        <v>2011005</v>
      </c>
      <c r="I107" s="66" t="s">
        <v>1163</v>
      </c>
      <c r="J107" s="260">
        <v>60</v>
      </c>
      <c r="K107" s="260"/>
      <c r="L107" s="65">
        <v>0</v>
      </c>
      <c r="M107" s="67" t="str">
        <f t="shared" si="6"/>
        <v/>
      </c>
      <c r="N107" s="65"/>
      <c r="O107" s="67"/>
      <c r="T107" s="72"/>
      <c r="V107" s="66" t="s">
        <v>1163</v>
      </c>
      <c r="W107" s="210" t="s">
        <v>1712</v>
      </c>
      <c r="X107" s="452">
        <v>60</v>
      </c>
      <c r="Y107" s="454"/>
    </row>
    <row r="108" spans="1:25" ht="18" customHeight="1">
      <c r="A108" s="78"/>
      <c r="B108" s="79"/>
      <c r="C108" s="79"/>
      <c r="D108" s="79"/>
      <c r="E108" s="67"/>
      <c r="F108" s="79"/>
      <c r="G108" s="67"/>
      <c r="H108" s="66">
        <v>2011006</v>
      </c>
      <c r="I108" s="66" t="s">
        <v>1164</v>
      </c>
      <c r="J108" s="260">
        <v>3000</v>
      </c>
      <c r="K108" s="260"/>
      <c r="L108" s="63">
        <v>2621</v>
      </c>
      <c r="M108" s="67" t="str">
        <f t="shared" si="6"/>
        <v/>
      </c>
      <c r="N108" s="63">
        <v>2956</v>
      </c>
      <c r="O108" s="67">
        <f t="shared" si="9"/>
        <v>-0.1133288227334236</v>
      </c>
      <c r="T108" s="72"/>
      <c r="V108" s="66" t="s">
        <v>1164</v>
      </c>
      <c r="W108" s="210" t="s">
        <v>1713</v>
      </c>
      <c r="X108" s="452">
        <v>3000</v>
      </c>
      <c r="Y108" s="454"/>
    </row>
    <row r="109" spans="1:25" ht="18" customHeight="1">
      <c r="A109" s="78"/>
      <c r="B109" s="79"/>
      <c r="C109" s="79"/>
      <c r="D109" s="79"/>
      <c r="E109" s="67"/>
      <c r="F109" s="79"/>
      <c r="G109" s="67"/>
      <c r="H109" s="66">
        <v>2011007</v>
      </c>
      <c r="I109" s="66" t="s">
        <v>1165</v>
      </c>
      <c r="J109" s="260">
        <v>8349.2900000000009</v>
      </c>
      <c r="K109" s="260"/>
      <c r="L109" s="63">
        <v>5107</v>
      </c>
      <c r="M109" s="67" t="str">
        <f t="shared" si="6"/>
        <v/>
      </c>
      <c r="N109" s="63">
        <v>5744</v>
      </c>
      <c r="O109" s="67">
        <f t="shared" si="9"/>
        <v>-0.11089832869080785</v>
      </c>
      <c r="T109" s="72"/>
      <c r="V109" s="66" t="s">
        <v>1165</v>
      </c>
      <c r="W109" s="210" t="s">
        <v>1714</v>
      </c>
      <c r="X109" s="452">
        <v>8349.2900000000009</v>
      </c>
      <c r="Y109" s="454"/>
    </row>
    <row r="110" spans="1:25" ht="18" customHeight="1">
      <c r="A110" s="78"/>
      <c r="B110" s="79"/>
      <c r="C110" s="79"/>
      <c r="D110" s="79"/>
      <c r="E110" s="67"/>
      <c r="F110" s="79"/>
      <c r="G110" s="67"/>
      <c r="H110" s="66">
        <v>2011008</v>
      </c>
      <c r="I110" s="66" t="s">
        <v>1166</v>
      </c>
      <c r="J110" s="260">
        <v>2873.7</v>
      </c>
      <c r="K110" s="260"/>
      <c r="L110" s="63">
        <v>3914</v>
      </c>
      <c r="M110" s="67" t="str">
        <f t="shared" si="6"/>
        <v/>
      </c>
      <c r="N110" s="63">
        <v>8953</v>
      </c>
      <c r="O110" s="67">
        <f t="shared" si="9"/>
        <v>-0.56282810231207414</v>
      </c>
      <c r="T110" s="72"/>
      <c r="V110" s="66" t="s">
        <v>1166</v>
      </c>
      <c r="W110" s="210" t="s">
        <v>1715</v>
      </c>
      <c r="X110" s="452">
        <v>2873.7</v>
      </c>
      <c r="Y110" s="454"/>
    </row>
    <row r="111" spans="1:25" ht="18" customHeight="1">
      <c r="A111" s="78"/>
      <c r="B111" s="79"/>
      <c r="C111" s="79"/>
      <c r="D111" s="79"/>
      <c r="E111" s="67"/>
      <c r="F111" s="79"/>
      <c r="G111" s="67"/>
      <c r="H111" s="66">
        <v>2011009</v>
      </c>
      <c r="I111" s="66" t="s">
        <v>1167</v>
      </c>
      <c r="J111" s="260">
        <v>7504.96</v>
      </c>
      <c r="K111" s="260"/>
      <c r="L111" s="63">
        <v>8195</v>
      </c>
      <c r="M111" s="67" t="str">
        <f t="shared" ref="M111:M174" si="10">+IF(ISERROR(L112/K112),"",L112/K112)</f>
        <v/>
      </c>
      <c r="N111" s="63">
        <v>17704</v>
      </c>
      <c r="O111" s="67">
        <f t="shared" si="9"/>
        <v>-0.53711025756891095</v>
      </c>
      <c r="T111" s="72"/>
      <c r="V111" s="66" t="s">
        <v>1167</v>
      </c>
      <c r="W111" s="210" t="s">
        <v>1716</v>
      </c>
      <c r="X111" s="452">
        <v>7504.96</v>
      </c>
      <c r="Y111" s="454"/>
    </row>
    <row r="112" spans="1:25" ht="18" customHeight="1">
      <c r="A112" s="78"/>
      <c r="B112" s="79"/>
      <c r="C112" s="79"/>
      <c r="D112" s="79"/>
      <c r="E112" s="67"/>
      <c r="F112" s="79"/>
      <c r="G112" s="67"/>
      <c r="H112" s="66">
        <v>2011010</v>
      </c>
      <c r="I112" s="66" t="s">
        <v>1168</v>
      </c>
      <c r="J112" s="260">
        <v>0</v>
      </c>
      <c r="K112" s="260"/>
      <c r="L112" s="63">
        <v>0</v>
      </c>
      <c r="M112" s="67" t="str">
        <f t="shared" si="10"/>
        <v/>
      </c>
      <c r="N112" s="63">
        <v>114</v>
      </c>
      <c r="O112" s="67">
        <f t="shared" si="9"/>
        <v>-1</v>
      </c>
      <c r="T112" s="72"/>
      <c r="V112" s="66" t="s">
        <v>1168</v>
      </c>
      <c r="W112" s="210" t="s">
        <v>1717</v>
      </c>
      <c r="X112" s="452">
        <v>0</v>
      </c>
      <c r="Y112" s="454"/>
    </row>
    <row r="113" spans="1:25" ht="18" customHeight="1">
      <c r="A113" s="78"/>
      <c r="B113" s="79"/>
      <c r="C113" s="79"/>
      <c r="D113" s="79"/>
      <c r="E113" s="67"/>
      <c r="F113" s="79"/>
      <c r="G113" s="67"/>
      <c r="H113" s="66">
        <v>2011011</v>
      </c>
      <c r="I113" s="66" t="s">
        <v>1169</v>
      </c>
      <c r="J113" s="260">
        <v>1454.5</v>
      </c>
      <c r="K113" s="260"/>
      <c r="L113" s="63">
        <v>1583</v>
      </c>
      <c r="M113" s="67" t="str">
        <f t="shared" si="10"/>
        <v/>
      </c>
      <c r="N113" s="63">
        <v>867</v>
      </c>
      <c r="O113" s="67">
        <f t="shared" si="9"/>
        <v>0.82583621683967712</v>
      </c>
      <c r="T113" s="72"/>
      <c r="V113" s="66" t="s">
        <v>1169</v>
      </c>
      <c r="W113" s="210" t="s">
        <v>1718</v>
      </c>
      <c r="X113" s="452">
        <v>1454.5</v>
      </c>
      <c r="Y113" s="454"/>
    </row>
    <row r="114" spans="1:25" ht="18" customHeight="1">
      <c r="A114" s="78"/>
      <c r="B114" s="79"/>
      <c r="C114" s="79"/>
      <c r="D114" s="79"/>
      <c r="E114" s="67"/>
      <c r="F114" s="79"/>
      <c r="G114" s="67"/>
      <c r="H114" s="66">
        <v>2011012</v>
      </c>
      <c r="I114" s="66" t="s">
        <v>1170</v>
      </c>
      <c r="J114" s="260">
        <v>312.07</v>
      </c>
      <c r="K114" s="260"/>
      <c r="L114" s="63">
        <v>544</v>
      </c>
      <c r="M114" s="67" t="str">
        <f t="shared" si="10"/>
        <v/>
      </c>
      <c r="N114" s="63">
        <v>341</v>
      </c>
      <c r="O114" s="67">
        <f t="shared" si="9"/>
        <v>0.59530791788856297</v>
      </c>
      <c r="T114" s="72"/>
      <c r="V114" s="66" t="s">
        <v>1170</v>
      </c>
      <c r="W114" s="210" t="s">
        <v>1719</v>
      </c>
      <c r="X114" s="452">
        <v>312.07</v>
      </c>
      <c r="Y114" s="454"/>
    </row>
    <row r="115" spans="1:25" ht="18" customHeight="1">
      <c r="A115" s="78"/>
      <c r="B115" s="79"/>
      <c r="C115" s="79"/>
      <c r="D115" s="79"/>
      <c r="E115" s="67"/>
      <c r="F115" s="79"/>
      <c r="G115" s="67"/>
      <c r="H115" s="66">
        <v>2011050</v>
      </c>
      <c r="I115" s="66" t="s">
        <v>1171</v>
      </c>
      <c r="J115" s="260">
        <v>0</v>
      </c>
      <c r="K115" s="260"/>
      <c r="L115" s="65">
        <v>0</v>
      </c>
      <c r="M115" s="67" t="str">
        <f t="shared" si="10"/>
        <v/>
      </c>
      <c r="N115" s="65"/>
      <c r="O115" s="67"/>
      <c r="T115" s="72"/>
      <c r="V115" s="66" t="s">
        <v>1171</v>
      </c>
      <c r="W115" s="210" t="s">
        <v>1720</v>
      </c>
      <c r="X115" s="452">
        <v>0</v>
      </c>
      <c r="Y115" s="454"/>
    </row>
    <row r="116" spans="1:25" ht="18" customHeight="1">
      <c r="A116" s="78"/>
      <c r="B116" s="79"/>
      <c r="C116" s="79"/>
      <c r="D116" s="79"/>
      <c r="E116" s="67"/>
      <c r="F116" s="79"/>
      <c r="G116" s="67"/>
      <c r="H116" s="66">
        <v>2011099</v>
      </c>
      <c r="I116" s="66" t="s">
        <v>1110</v>
      </c>
      <c r="J116" s="260">
        <v>45.2</v>
      </c>
      <c r="K116" s="260"/>
      <c r="L116" s="63">
        <v>43</v>
      </c>
      <c r="M116" s="67" t="str">
        <f t="shared" si="10"/>
        <v/>
      </c>
      <c r="N116" s="63">
        <v>47</v>
      </c>
      <c r="O116" s="67">
        <f t="shared" si="9"/>
        <v>-8.5106382978723416E-2</v>
      </c>
      <c r="T116" s="72"/>
      <c r="V116" s="66" t="s">
        <v>1110</v>
      </c>
      <c r="W116" s="210" t="s">
        <v>1658</v>
      </c>
      <c r="X116" s="452">
        <v>45.2</v>
      </c>
      <c r="Y116" s="454"/>
    </row>
    <row r="117" spans="1:25" ht="18" customHeight="1">
      <c r="A117" s="78"/>
      <c r="B117" s="79"/>
      <c r="C117" s="79"/>
      <c r="D117" s="79"/>
      <c r="E117" s="67"/>
      <c r="F117" s="79"/>
      <c r="G117" s="67"/>
      <c r="H117" s="66">
        <v>20111</v>
      </c>
      <c r="I117" s="66" t="s">
        <v>1172</v>
      </c>
      <c r="J117" s="260">
        <v>4300.25</v>
      </c>
      <c r="K117" s="260"/>
      <c r="L117" s="63">
        <v>54751</v>
      </c>
      <c r="M117" s="67"/>
      <c r="N117" s="63">
        <v>6897</v>
      </c>
      <c r="O117" s="67">
        <f t="shared" si="9"/>
        <v>6.9383790053646512</v>
      </c>
      <c r="T117" s="72"/>
      <c r="V117" s="66" t="s">
        <v>1172</v>
      </c>
      <c r="W117" s="210" t="s">
        <v>1721</v>
      </c>
      <c r="X117" s="452">
        <v>4300.25</v>
      </c>
      <c r="Y117" s="454"/>
    </row>
    <row r="118" spans="1:25" ht="18" customHeight="1">
      <c r="A118" s="78"/>
      <c r="B118" s="79"/>
      <c r="C118" s="79"/>
      <c r="D118" s="79"/>
      <c r="E118" s="67"/>
      <c r="F118" s="79"/>
      <c r="G118" s="67"/>
      <c r="H118" s="66">
        <v>2011101</v>
      </c>
      <c r="I118" s="58" t="s">
        <v>1173</v>
      </c>
      <c r="J118" s="260">
        <v>13464</v>
      </c>
      <c r="K118" s="228">
        <v>14744</v>
      </c>
      <c r="L118" s="63">
        <v>14744</v>
      </c>
      <c r="M118" s="67">
        <f>L118/K118</f>
        <v>1</v>
      </c>
      <c r="N118" s="63">
        <v>14256</v>
      </c>
      <c r="O118" s="67">
        <f t="shared" si="9"/>
        <v>3.4231200897867575E-2</v>
      </c>
      <c r="T118" s="72"/>
      <c r="V118" s="58" t="s">
        <v>1173</v>
      </c>
      <c r="W118" s="210" t="s">
        <v>1722</v>
      </c>
      <c r="X118" s="452">
        <v>13464</v>
      </c>
      <c r="Y118" s="454"/>
    </row>
    <row r="119" spans="1:25" ht="18" customHeight="1">
      <c r="A119" s="78"/>
      <c r="B119" s="79"/>
      <c r="C119" s="79"/>
      <c r="D119" s="79"/>
      <c r="E119" s="67"/>
      <c r="F119" s="79"/>
      <c r="G119" s="67"/>
      <c r="H119" s="66">
        <v>2011102</v>
      </c>
      <c r="I119" s="66" t="s">
        <v>1101</v>
      </c>
      <c r="J119" s="260">
        <v>7836</v>
      </c>
      <c r="K119" s="260"/>
      <c r="L119" s="63">
        <v>7934</v>
      </c>
      <c r="M119" s="67" t="str">
        <f t="shared" si="10"/>
        <v/>
      </c>
      <c r="N119" s="63">
        <v>8778</v>
      </c>
      <c r="O119" s="67">
        <f t="shared" si="9"/>
        <v>-9.6149464570517207E-2</v>
      </c>
      <c r="T119" s="72"/>
      <c r="V119" s="66" t="s">
        <v>1101</v>
      </c>
      <c r="W119" s="210" t="s">
        <v>1649</v>
      </c>
      <c r="X119" s="452">
        <v>7836</v>
      </c>
      <c r="Y119" s="454"/>
    </row>
    <row r="120" spans="1:25" ht="18" customHeight="1">
      <c r="A120" s="78"/>
      <c r="B120" s="79"/>
      <c r="C120" s="79"/>
      <c r="D120" s="79"/>
      <c r="E120" s="67"/>
      <c r="F120" s="79"/>
      <c r="G120" s="67"/>
      <c r="H120" s="66">
        <v>2011103</v>
      </c>
      <c r="I120" s="66" t="s">
        <v>1102</v>
      </c>
      <c r="J120" s="260">
        <v>1106</v>
      </c>
      <c r="K120" s="260"/>
      <c r="L120" s="63">
        <v>891</v>
      </c>
      <c r="M120" s="67" t="str">
        <f t="shared" si="10"/>
        <v/>
      </c>
      <c r="N120" s="63">
        <v>976</v>
      </c>
      <c r="O120" s="67">
        <f t="shared" si="9"/>
        <v>-8.7090163934426257E-2</v>
      </c>
      <c r="T120" s="72"/>
      <c r="V120" s="66" t="s">
        <v>1102</v>
      </c>
      <c r="W120" s="210" t="s">
        <v>1650</v>
      </c>
      <c r="X120" s="452">
        <v>1106</v>
      </c>
      <c r="Y120" s="454"/>
    </row>
    <row r="121" spans="1:25" ht="18" customHeight="1">
      <c r="A121" s="78"/>
      <c r="B121" s="79"/>
      <c r="C121" s="79"/>
      <c r="D121" s="79"/>
      <c r="E121" s="67"/>
      <c r="F121" s="79"/>
      <c r="G121" s="67"/>
      <c r="H121" s="66">
        <v>2011104</v>
      </c>
      <c r="I121" s="66" t="s">
        <v>1103</v>
      </c>
      <c r="J121" s="260">
        <v>250</v>
      </c>
      <c r="K121" s="260"/>
      <c r="L121" s="65">
        <v>0</v>
      </c>
      <c r="M121" s="67" t="str">
        <f t="shared" si="10"/>
        <v/>
      </c>
      <c r="N121" s="65"/>
      <c r="O121" s="67"/>
      <c r="T121" s="72"/>
      <c r="V121" s="66" t="s">
        <v>1103</v>
      </c>
      <c r="W121" s="210" t="s">
        <v>1651</v>
      </c>
      <c r="X121" s="452">
        <v>250</v>
      </c>
      <c r="Y121" s="454"/>
    </row>
    <row r="122" spans="1:25" ht="18" customHeight="1">
      <c r="A122" s="78"/>
      <c r="B122" s="79"/>
      <c r="C122" s="79"/>
      <c r="D122" s="79"/>
      <c r="E122" s="67"/>
      <c r="F122" s="79"/>
      <c r="G122" s="67"/>
      <c r="H122" s="66">
        <v>2011105</v>
      </c>
      <c r="I122" s="66" t="s">
        <v>1174</v>
      </c>
      <c r="J122" s="260">
        <v>1400</v>
      </c>
      <c r="K122" s="260"/>
      <c r="L122" s="63">
        <v>1656</v>
      </c>
      <c r="M122" s="67" t="str">
        <f t="shared" si="10"/>
        <v/>
      </c>
      <c r="N122" s="63">
        <v>995</v>
      </c>
      <c r="O122" s="67">
        <f t="shared" si="9"/>
        <v>0.66432160804020102</v>
      </c>
      <c r="T122" s="72"/>
      <c r="V122" s="66" t="s">
        <v>1174</v>
      </c>
      <c r="W122" s="210" t="s">
        <v>1723</v>
      </c>
      <c r="X122" s="452">
        <v>1400</v>
      </c>
      <c r="Y122" s="454"/>
    </row>
    <row r="123" spans="1:25" ht="18" customHeight="1">
      <c r="A123" s="78"/>
      <c r="B123" s="79"/>
      <c r="C123" s="79"/>
      <c r="D123" s="79"/>
      <c r="E123" s="67"/>
      <c r="F123" s="79"/>
      <c r="G123" s="67"/>
      <c r="H123" s="66">
        <v>2011106</v>
      </c>
      <c r="I123" s="66" t="s">
        <v>1175</v>
      </c>
      <c r="J123" s="260">
        <v>0</v>
      </c>
      <c r="K123" s="260"/>
      <c r="L123" s="65">
        <v>0</v>
      </c>
      <c r="M123" s="67" t="str">
        <f t="shared" si="10"/>
        <v/>
      </c>
      <c r="N123" s="65"/>
      <c r="O123" s="67"/>
      <c r="T123" s="72"/>
      <c r="V123" s="66" t="s">
        <v>1175</v>
      </c>
      <c r="W123" s="210" t="s">
        <v>1724</v>
      </c>
      <c r="X123" s="452">
        <v>0</v>
      </c>
      <c r="Y123" s="454"/>
    </row>
    <row r="124" spans="1:25" ht="18" customHeight="1">
      <c r="A124" s="78"/>
      <c r="B124" s="79"/>
      <c r="C124" s="79"/>
      <c r="D124" s="79"/>
      <c r="E124" s="67"/>
      <c r="F124" s="79"/>
      <c r="G124" s="67"/>
      <c r="H124" s="66">
        <v>2011150</v>
      </c>
      <c r="I124" s="66" t="s">
        <v>1176</v>
      </c>
      <c r="J124" s="260">
        <v>0</v>
      </c>
      <c r="K124" s="260"/>
      <c r="L124" s="65">
        <v>0</v>
      </c>
      <c r="M124" s="67" t="str">
        <f t="shared" si="10"/>
        <v/>
      </c>
      <c r="N124" s="65"/>
      <c r="O124" s="67"/>
      <c r="T124" s="72"/>
      <c r="V124" s="66" t="s">
        <v>1176</v>
      </c>
      <c r="W124" s="210" t="s">
        <v>1725</v>
      </c>
      <c r="X124" s="452">
        <v>0</v>
      </c>
      <c r="Y124" s="454"/>
    </row>
    <row r="125" spans="1:25" ht="18" customHeight="1">
      <c r="A125" s="78"/>
      <c r="B125" s="79"/>
      <c r="C125" s="79"/>
      <c r="D125" s="79"/>
      <c r="E125" s="67"/>
      <c r="F125" s="79"/>
      <c r="G125" s="67"/>
      <c r="H125" s="66">
        <v>2011199</v>
      </c>
      <c r="I125" s="66" t="s">
        <v>1110</v>
      </c>
      <c r="J125" s="260">
        <v>1750</v>
      </c>
      <c r="K125" s="260"/>
      <c r="L125" s="63">
        <v>1664</v>
      </c>
      <c r="M125" s="67" t="str">
        <f t="shared" si="10"/>
        <v/>
      </c>
      <c r="N125" s="63">
        <v>1502</v>
      </c>
      <c r="O125" s="67">
        <f t="shared" si="9"/>
        <v>0.1078561917443408</v>
      </c>
      <c r="T125" s="72"/>
      <c r="V125" s="66" t="s">
        <v>1110</v>
      </c>
      <c r="W125" s="210" t="s">
        <v>1658</v>
      </c>
      <c r="X125" s="452">
        <v>1750</v>
      </c>
      <c r="Y125" s="454"/>
    </row>
    <row r="126" spans="1:25" ht="18" customHeight="1">
      <c r="A126" s="78"/>
      <c r="B126" s="79"/>
      <c r="C126" s="79"/>
      <c r="D126" s="79"/>
      <c r="E126" s="67"/>
      <c r="F126" s="79"/>
      <c r="G126" s="67"/>
      <c r="H126" s="66">
        <v>20113</v>
      </c>
      <c r="I126" s="66" t="s">
        <v>1177</v>
      </c>
      <c r="J126" s="260">
        <v>1122</v>
      </c>
      <c r="K126" s="260"/>
      <c r="L126" s="63">
        <v>2599</v>
      </c>
      <c r="M126" s="67"/>
      <c r="N126" s="63">
        <v>2005</v>
      </c>
      <c r="O126" s="67">
        <f t="shared" si="9"/>
        <v>0.29625935162094774</v>
      </c>
      <c r="T126" s="72"/>
      <c r="V126" s="66" t="s">
        <v>1177</v>
      </c>
      <c r="W126" s="210" t="s">
        <v>1726</v>
      </c>
      <c r="X126" s="452">
        <v>1122</v>
      </c>
      <c r="Y126" s="454"/>
    </row>
    <row r="127" spans="1:25" ht="18" customHeight="1">
      <c r="A127" s="78"/>
      <c r="B127" s="79"/>
      <c r="C127" s="79"/>
      <c r="D127" s="79"/>
      <c r="E127" s="67"/>
      <c r="F127" s="79"/>
      <c r="G127" s="67"/>
      <c r="H127" s="66">
        <v>2011301</v>
      </c>
      <c r="I127" s="58" t="s">
        <v>1178</v>
      </c>
      <c r="J127" s="260">
        <v>25701.18</v>
      </c>
      <c r="K127" s="228">
        <v>23479</v>
      </c>
      <c r="L127" s="63">
        <v>23479</v>
      </c>
      <c r="M127" s="67">
        <f>L127/K127</f>
        <v>1</v>
      </c>
      <c r="N127" s="63">
        <v>20192</v>
      </c>
      <c r="O127" s="67">
        <f t="shared" si="9"/>
        <v>0.16278724247226628</v>
      </c>
      <c r="T127" s="72"/>
      <c r="V127" s="58" t="s">
        <v>1178</v>
      </c>
      <c r="W127" s="210" t="s">
        <v>1727</v>
      </c>
      <c r="X127" s="452">
        <v>25701.18</v>
      </c>
      <c r="Y127" s="454"/>
    </row>
    <row r="128" spans="1:25" ht="18" customHeight="1">
      <c r="A128" s="78"/>
      <c r="B128" s="79"/>
      <c r="C128" s="79"/>
      <c r="D128" s="79"/>
      <c r="E128" s="67"/>
      <c r="F128" s="79"/>
      <c r="G128" s="67"/>
      <c r="H128" s="66">
        <v>2011302</v>
      </c>
      <c r="I128" s="66" t="s">
        <v>1101</v>
      </c>
      <c r="J128" s="260">
        <v>8295.64</v>
      </c>
      <c r="K128" s="260"/>
      <c r="L128" s="63">
        <v>8300</v>
      </c>
      <c r="M128" s="67" t="str">
        <f t="shared" si="10"/>
        <v/>
      </c>
      <c r="N128" s="63">
        <v>8375</v>
      </c>
      <c r="O128" s="67">
        <f t="shared" si="9"/>
        <v>-8.9552238805969964E-3</v>
      </c>
      <c r="T128" s="72"/>
      <c r="V128" s="66" t="s">
        <v>1101</v>
      </c>
      <c r="W128" s="210" t="s">
        <v>1649</v>
      </c>
      <c r="X128" s="452">
        <v>8295.64</v>
      </c>
      <c r="Y128" s="454"/>
    </row>
    <row r="129" spans="1:25" ht="18" customHeight="1">
      <c r="A129" s="78"/>
      <c r="B129" s="79"/>
      <c r="C129" s="79"/>
      <c r="D129" s="79"/>
      <c r="E129" s="67"/>
      <c r="F129" s="79"/>
      <c r="G129" s="67"/>
      <c r="H129" s="66">
        <v>2011303</v>
      </c>
      <c r="I129" s="66" t="s">
        <v>1102</v>
      </c>
      <c r="J129" s="260">
        <v>766</v>
      </c>
      <c r="K129" s="260"/>
      <c r="L129" s="63">
        <v>662</v>
      </c>
      <c r="M129" s="67" t="str">
        <f t="shared" si="10"/>
        <v/>
      </c>
      <c r="N129" s="63">
        <v>1143</v>
      </c>
      <c r="O129" s="67">
        <f t="shared" si="9"/>
        <v>-0.42082239720034997</v>
      </c>
      <c r="T129" s="72"/>
      <c r="V129" s="66" t="s">
        <v>1102</v>
      </c>
      <c r="W129" s="210" t="s">
        <v>1650</v>
      </c>
      <c r="X129" s="452">
        <v>766</v>
      </c>
      <c r="Y129" s="454"/>
    </row>
    <row r="130" spans="1:25" ht="18" customHeight="1">
      <c r="A130" s="78"/>
      <c r="B130" s="79"/>
      <c r="C130" s="79"/>
      <c r="D130" s="79"/>
      <c r="E130" s="67"/>
      <c r="F130" s="79"/>
      <c r="G130" s="67"/>
      <c r="H130" s="66">
        <v>2011304</v>
      </c>
      <c r="I130" s="66" t="s">
        <v>1103</v>
      </c>
      <c r="J130" s="260">
        <v>0</v>
      </c>
      <c r="K130" s="260"/>
      <c r="L130" s="65">
        <v>0</v>
      </c>
      <c r="M130" s="67" t="str">
        <f t="shared" si="10"/>
        <v/>
      </c>
      <c r="N130" s="65"/>
      <c r="O130" s="67"/>
      <c r="T130" s="72"/>
      <c r="V130" s="66" t="s">
        <v>1103</v>
      </c>
      <c r="W130" s="210" t="s">
        <v>1651</v>
      </c>
      <c r="X130" s="452">
        <v>0</v>
      </c>
      <c r="Y130" s="454"/>
    </row>
    <row r="131" spans="1:25" ht="18" customHeight="1">
      <c r="A131" s="78"/>
      <c r="B131" s="79"/>
      <c r="C131" s="79"/>
      <c r="D131" s="79"/>
      <c r="E131" s="67"/>
      <c r="F131" s="79"/>
      <c r="G131" s="67"/>
      <c r="H131" s="66">
        <v>2011305</v>
      </c>
      <c r="I131" s="66" t="s">
        <v>1179</v>
      </c>
      <c r="J131" s="260">
        <v>2552</v>
      </c>
      <c r="K131" s="260"/>
      <c r="L131" s="63">
        <v>2271</v>
      </c>
      <c r="M131" s="67" t="str">
        <f t="shared" si="10"/>
        <v/>
      </c>
      <c r="N131" s="63">
        <v>1009</v>
      </c>
      <c r="O131" s="67">
        <f t="shared" si="9"/>
        <v>1.2507433102081267</v>
      </c>
      <c r="T131" s="72"/>
      <c r="V131" s="66" t="s">
        <v>1179</v>
      </c>
      <c r="W131" s="210" t="s">
        <v>1728</v>
      </c>
      <c r="X131" s="452">
        <v>2552</v>
      </c>
      <c r="Y131" s="454"/>
    </row>
    <row r="132" spans="1:25" ht="18" customHeight="1">
      <c r="A132" s="78"/>
      <c r="B132" s="79"/>
      <c r="C132" s="79"/>
      <c r="D132" s="79"/>
      <c r="E132" s="67"/>
      <c r="F132" s="79"/>
      <c r="G132" s="67"/>
      <c r="H132" s="66">
        <v>2011306</v>
      </c>
      <c r="I132" s="66" t="s">
        <v>1180</v>
      </c>
      <c r="J132" s="260">
        <v>1561</v>
      </c>
      <c r="K132" s="260"/>
      <c r="L132" s="63">
        <v>1511</v>
      </c>
      <c r="M132" s="67" t="str">
        <f t="shared" si="10"/>
        <v/>
      </c>
      <c r="N132" s="63">
        <v>1453</v>
      </c>
      <c r="O132" s="67">
        <f t="shared" si="9"/>
        <v>3.9917412250516149E-2</v>
      </c>
      <c r="T132" s="72"/>
      <c r="V132" s="66" t="s">
        <v>1180</v>
      </c>
      <c r="W132" s="210" t="s">
        <v>1729</v>
      </c>
      <c r="X132" s="452">
        <v>1561</v>
      </c>
      <c r="Y132" s="454"/>
    </row>
    <row r="133" spans="1:25" ht="18" customHeight="1">
      <c r="A133" s="78"/>
      <c r="B133" s="79"/>
      <c r="C133" s="79"/>
      <c r="D133" s="79"/>
      <c r="E133" s="67"/>
      <c r="F133" s="79"/>
      <c r="G133" s="67"/>
      <c r="H133" s="66">
        <v>2011307</v>
      </c>
      <c r="I133" s="66" t="s">
        <v>1181</v>
      </c>
      <c r="J133" s="260">
        <v>132.94999999999999</v>
      </c>
      <c r="K133" s="260"/>
      <c r="L133" s="63">
        <v>133</v>
      </c>
      <c r="M133" s="67" t="str">
        <f t="shared" si="10"/>
        <v/>
      </c>
      <c r="N133" s="63">
        <v>138</v>
      </c>
      <c r="O133" s="67">
        <f t="shared" si="9"/>
        <v>-3.6231884057971064E-2</v>
      </c>
      <c r="T133" s="72"/>
      <c r="V133" s="66" t="s">
        <v>1181</v>
      </c>
      <c r="W133" s="210" t="s">
        <v>1730</v>
      </c>
      <c r="X133" s="452">
        <v>132.94999999999999</v>
      </c>
      <c r="Y133" s="454"/>
    </row>
    <row r="134" spans="1:25" ht="18" customHeight="1">
      <c r="A134" s="78"/>
      <c r="B134" s="79"/>
      <c r="C134" s="79"/>
      <c r="D134" s="79"/>
      <c r="E134" s="67"/>
      <c r="F134" s="79"/>
      <c r="G134" s="67"/>
      <c r="H134" s="66">
        <v>2011308</v>
      </c>
      <c r="I134" s="66" t="s">
        <v>1182</v>
      </c>
      <c r="J134" s="260">
        <v>1281.7</v>
      </c>
      <c r="K134" s="260"/>
      <c r="L134" s="63">
        <v>1146</v>
      </c>
      <c r="M134" s="67" t="str">
        <f t="shared" si="10"/>
        <v/>
      </c>
      <c r="N134" s="63">
        <v>1205</v>
      </c>
      <c r="O134" s="67">
        <f t="shared" si="9"/>
        <v>-4.8962655601659799E-2</v>
      </c>
      <c r="T134" s="72"/>
      <c r="V134" s="66" t="s">
        <v>1182</v>
      </c>
      <c r="W134" s="210" t="s">
        <v>1731</v>
      </c>
      <c r="X134" s="452">
        <v>1281.7</v>
      </c>
      <c r="Y134" s="454"/>
    </row>
    <row r="135" spans="1:25" ht="18" customHeight="1">
      <c r="A135" s="78"/>
      <c r="B135" s="79"/>
      <c r="C135" s="79"/>
      <c r="D135" s="79"/>
      <c r="E135" s="67"/>
      <c r="F135" s="79"/>
      <c r="G135" s="67"/>
      <c r="H135" s="66">
        <v>2011350</v>
      </c>
      <c r="I135" s="66" t="s">
        <v>1183</v>
      </c>
      <c r="J135" s="260">
        <v>6409.3099999999995</v>
      </c>
      <c r="K135" s="260"/>
      <c r="L135" s="63">
        <v>4132</v>
      </c>
      <c r="M135" s="67" t="str">
        <f t="shared" si="10"/>
        <v/>
      </c>
      <c r="N135" s="63">
        <v>1657</v>
      </c>
      <c r="O135" s="67">
        <f t="shared" si="9"/>
        <v>1.4936632468316233</v>
      </c>
      <c r="T135" s="72"/>
      <c r="V135" s="66" t="s">
        <v>1183</v>
      </c>
      <c r="W135" s="210" t="s">
        <v>1732</v>
      </c>
      <c r="X135" s="452">
        <v>6409.3099999999995</v>
      </c>
      <c r="Y135" s="454"/>
    </row>
    <row r="136" spans="1:25" ht="18" customHeight="1">
      <c r="A136" s="78"/>
      <c r="B136" s="79"/>
      <c r="C136" s="79"/>
      <c r="D136" s="79"/>
      <c r="E136" s="67"/>
      <c r="F136" s="79"/>
      <c r="G136" s="67"/>
      <c r="H136" s="66">
        <v>2011399</v>
      </c>
      <c r="I136" s="66" t="s">
        <v>1110</v>
      </c>
      <c r="J136" s="260">
        <v>1443.71</v>
      </c>
      <c r="K136" s="260"/>
      <c r="L136" s="63">
        <v>1460</v>
      </c>
      <c r="M136" s="67" t="str">
        <f t="shared" si="10"/>
        <v/>
      </c>
      <c r="N136" s="63">
        <v>1366</v>
      </c>
      <c r="O136" s="67">
        <f t="shared" si="9"/>
        <v>6.8814055636896132E-2</v>
      </c>
      <c r="T136" s="72"/>
      <c r="V136" s="66" t="s">
        <v>1110</v>
      </c>
      <c r="W136" s="210" t="s">
        <v>1658</v>
      </c>
      <c r="X136" s="452">
        <v>1443.71</v>
      </c>
      <c r="Y136" s="454"/>
    </row>
    <row r="137" spans="1:25" ht="18" customHeight="1">
      <c r="A137" s="78"/>
      <c r="B137" s="79"/>
      <c r="C137" s="79"/>
      <c r="D137" s="79"/>
      <c r="E137" s="67"/>
      <c r="F137" s="79"/>
      <c r="G137" s="67"/>
      <c r="H137" s="66">
        <v>20114</v>
      </c>
      <c r="I137" s="66" t="s">
        <v>1184</v>
      </c>
      <c r="J137" s="260">
        <v>3258.869999999999</v>
      </c>
      <c r="K137" s="260"/>
      <c r="L137" s="63">
        <v>3864</v>
      </c>
      <c r="M137" s="67"/>
      <c r="N137" s="63">
        <v>3846</v>
      </c>
      <c r="O137" s="67">
        <f t="shared" si="9"/>
        <v>4.6801872074881956E-3</v>
      </c>
      <c r="T137" s="72"/>
      <c r="V137" s="66" t="s">
        <v>1184</v>
      </c>
      <c r="W137" s="210" t="s">
        <v>1733</v>
      </c>
      <c r="X137" s="452">
        <v>3258.869999999999</v>
      </c>
      <c r="Y137" s="454"/>
    </row>
    <row r="138" spans="1:25" ht="69.75" customHeight="1">
      <c r="A138" s="78"/>
      <c r="B138" s="79"/>
      <c r="C138" s="79"/>
      <c r="D138" s="79"/>
      <c r="E138" s="67"/>
      <c r="F138" s="79"/>
      <c r="G138" s="67"/>
      <c r="H138" s="66">
        <v>2011401</v>
      </c>
      <c r="I138" s="58" t="s">
        <v>1185</v>
      </c>
      <c r="J138" s="260">
        <v>39994.959999999999</v>
      </c>
      <c r="K138" s="228">
        <v>44931</v>
      </c>
      <c r="L138" s="63">
        <v>44911</v>
      </c>
      <c r="M138" s="67">
        <f>L138/K138</f>
        <v>0.9995548730275311</v>
      </c>
      <c r="N138" s="63">
        <v>34199</v>
      </c>
      <c r="O138" s="67">
        <f t="shared" si="9"/>
        <v>0.31322553291031907</v>
      </c>
      <c r="T138" s="72"/>
      <c r="V138" s="58" t="s">
        <v>1185</v>
      </c>
      <c r="W138" s="210" t="s">
        <v>1734</v>
      </c>
      <c r="X138" s="452">
        <v>39994.959999999999</v>
      </c>
      <c r="Y138" s="455" t="s">
        <v>3215</v>
      </c>
    </row>
    <row r="139" spans="1:25" ht="18" customHeight="1">
      <c r="A139" s="78"/>
      <c r="B139" s="79"/>
      <c r="C139" s="79"/>
      <c r="D139" s="79"/>
      <c r="E139" s="67"/>
      <c r="F139" s="79"/>
      <c r="G139" s="67"/>
      <c r="H139" s="66">
        <v>2011402</v>
      </c>
      <c r="I139" s="66" t="s">
        <v>1101</v>
      </c>
      <c r="J139" s="260">
        <v>0</v>
      </c>
      <c r="K139" s="260"/>
      <c r="L139" s="65">
        <v>0</v>
      </c>
      <c r="M139" s="67" t="str">
        <f t="shared" si="10"/>
        <v/>
      </c>
      <c r="N139" s="65"/>
      <c r="O139" s="67"/>
      <c r="T139" s="72"/>
      <c r="V139" s="66" t="s">
        <v>1101</v>
      </c>
      <c r="W139" s="210" t="s">
        <v>1649</v>
      </c>
      <c r="X139" s="452">
        <v>0</v>
      </c>
      <c r="Y139" s="454"/>
    </row>
    <row r="140" spans="1:25" ht="18" customHeight="1">
      <c r="A140" s="78"/>
      <c r="B140" s="79"/>
      <c r="C140" s="79"/>
      <c r="D140" s="79"/>
      <c r="E140" s="67"/>
      <c r="F140" s="79"/>
      <c r="G140" s="67"/>
      <c r="H140" s="66">
        <v>2011403</v>
      </c>
      <c r="I140" s="66" t="s">
        <v>1102</v>
      </c>
      <c r="J140" s="260">
        <v>0</v>
      </c>
      <c r="K140" s="260"/>
      <c r="L140" s="65">
        <v>0</v>
      </c>
      <c r="M140" s="67" t="str">
        <f t="shared" si="10"/>
        <v/>
      </c>
      <c r="N140" s="65"/>
      <c r="O140" s="67"/>
      <c r="T140" s="72"/>
      <c r="V140" s="66" t="s">
        <v>1102</v>
      </c>
      <c r="W140" s="210" t="s">
        <v>1650</v>
      </c>
      <c r="X140" s="452">
        <v>0</v>
      </c>
      <c r="Y140" s="454"/>
    </row>
    <row r="141" spans="1:25" ht="18" customHeight="1">
      <c r="A141" s="78"/>
      <c r="B141" s="79"/>
      <c r="C141" s="79"/>
      <c r="D141" s="79"/>
      <c r="E141" s="67"/>
      <c r="F141" s="79"/>
      <c r="G141" s="67"/>
      <c r="H141" s="66">
        <v>2011404</v>
      </c>
      <c r="I141" s="66" t="s">
        <v>1103</v>
      </c>
      <c r="J141" s="260">
        <v>0</v>
      </c>
      <c r="K141" s="260"/>
      <c r="L141" s="65">
        <v>0</v>
      </c>
      <c r="M141" s="67" t="str">
        <f t="shared" si="10"/>
        <v/>
      </c>
      <c r="N141" s="65"/>
      <c r="O141" s="67"/>
      <c r="T141" s="72"/>
      <c r="V141" s="66" t="s">
        <v>1103</v>
      </c>
      <c r="W141" s="210" t="s">
        <v>1651</v>
      </c>
      <c r="X141" s="452">
        <v>0</v>
      </c>
      <c r="Y141" s="454"/>
    </row>
    <row r="142" spans="1:25" ht="18" customHeight="1">
      <c r="A142" s="78"/>
      <c r="B142" s="79"/>
      <c r="C142" s="79"/>
      <c r="D142" s="79"/>
      <c r="E142" s="67"/>
      <c r="F142" s="79"/>
      <c r="G142" s="67"/>
      <c r="H142" s="66">
        <v>2011405</v>
      </c>
      <c r="I142" s="66" t="s">
        <v>1186</v>
      </c>
      <c r="J142" s="260">
        <v>0</v>
      </c>
      <c r="K142" s="260"/>
      <c r="L142" s="65">
        <v>0</v>
      </c>
      <c r="M142" s="67" t="str">
        <f t="shared" si="10"/>
        <v/>
      </c>
      <c r="N142" s="65"/>
      <c r="O142" s="67"/>
      <c r="T142" s="72"/>
      <c r="V142" s="66" t="s">
        <v>1186</v>
      </c>
      <c r="W142" s="210" t="s">
        <v>1735</v>
      </c>
      <c r="X142" s="452">
        <v>0</v>
      </c>
      <c r="Y142" s="454"/>
    </row>
    <row r="143" spans="1:25" ht="18" customHeight="1">
      <c r="A143" s="78"/>
      <c r="B143" s="79"/>
      <c r="C143" s="79"/>
      <c r="D143" s="79"/>
      <c r="E143" s="67"/>
      <c r="F143" s="79"/>
      <c r="G143" s="67"/>
      <c r="H143" s="66">
        <v>2011406</v>
      </c>
      <c r="I143" s="66" t="s">
        <v>1187</v>
      </c>
      <c r="J143" s="260">
        <v>0</v>
      </c>
      <c r="K143" s="260"/>
      <c r="L143" s="65">
        <v>0</v>
      </c>
      <c r="M143" s="67" t="str">
        <f t="shared" si="10"/>
        <v/>
      </c>
      <c r="N143" s="65"/>
      <c r="O143" s="67"/>
      <c r="T143" s="72"/>
      <c r="V143" s="66" t="s">
        <v>1187</v>
      </c>
      <c r="W143" s="210" t="s">
        <v>1736</v>
      </c>
      <c r="X143" s="452">
        <v>0</v>
      </c>
      <c r="Y143" s="454"/>
    </row>
    <row r="144" spans="1:25" ht="18" customHeight="1">
      <c r="A144" s="78"/>
      <c r="B144" s="79"/>
      <c r="C144" s="79"/>
      <c r="D144" s="79"/>
      <c r="E144" s="67"/>
      <c r="F144" s="79"/>
      <c r="G144" s="67"/>
      <c r="H144" s="66">
        <v>2011407</v>
      </c>
      <c r="I144" s="66" t="s">
        <v>1188</v>
      </c>
      <c r="J144" s="260">
        <v>0</v>
      </c>
      <c r="K144" s="260"/>
      <c r="L144" s="65">
        <v>0</v>
      </c>
      <c r="M144" s="67" t="str">
        <f t="shared" si="10"/>
        <v/>
      </c>
      <c r="N144" s="65"/>
      <c r="O144" s="67"/>
      <c r="T144" s="72"/>
      <c r="V144" s="66" t="s">
        <v>1188</v>
      </c>
      <c r="W144" s="210" t="s">
        <v>1737</v>
      </c>
      <c r="X144" s="452">
        <v>0</v>
      </c>
      <c r="Y144" s="454"/>
    </row>
    <row r="145" spans="1:25" ht="18" customHeight="1">
      <c r="A145" s="78"/>
      <c r="B145" s="79"/>
      <c r="C145" s="79"/>
      <c r="D145" s="79"/>
      <c r="E145" s="67"/>
      <c r="F145" s="79"/>
      <c r="G145" s="67"/>
      <c r="H145" s="66">
        <v>2011408</v>
      </c>
      <c r="I145" s="66" t="s">
        <v>1189</v>
      </c>
      <c r="J145" s="260">
        <v>0</v>
      </c>
      <c r="K145" s="260"/>
      <c r="L145" s="65">
        <v>0</v>
      </c>
      <c r="M145" s="67" t="str">
        <f t="shared" si="10"/>
        <v/>
      </c>
      <c r="N145" s="65"/>
      <c r="O145" s="67"/>
      <c r="T145" s="72"/>
      <c r="V145" s="66" t="s">
        <v>1189</v>
      </c>
      <c r="W145" s="210" t="s">
        <v>1738</v>
      </c>
      <c r="X145" s="452">
        <v>0</v>
      </c>
      <c r="Y145" s="454"/>
    </row>
    <row r="146" spans="1:25" ht="18" customHeight="1">
      <c r="A146" s="78"/>
      <c r="B146" s="79"/>
      <c r="C146" s="79"/>
      <c r="D146" s="79"/>
      <c r="E146" s="67"/>
      <c r="F146" s="79"/>
      <c r="G146" s="67"/>
      <c r="H146" s="66">
        <v>2011409</v>
      </c>
      <c r="I146" s="66" t="s">
        <v>1190</v>
      </c>
      <c r="J146" s="260">
        <v>0</v>
      </c>
      <c r="K146" s="260"/>
      <c r="L146" s="65">
        <v>0</v>
      </c>
      <c r="M146" s="67" t="str">
        <f t="shared" si="10"/>
        <v/>
      </c>
      <c r="N146" s="65"/>
      <c r="O146" s="67"/>
      <c r="T146" s="72"/>
      <c r="V146" s="66" t="s">
        <v>1190</v>
      </c>
      <c r="W146" s="210" t="s">
        <v>1739</v>
      </c>
      <c r="X146" s="452">
        <v>0</v>
      </c>
      <c r="Y146" s="454"/>
    </row>
    <row r="147" spans="1:25" ht="18" customHeight="1">
      <c r="A147" s="78"/>
      <c r="B147" s="79"/>
      <c r="C147" s="79"/>
      <c r="D147" s="79"/>
      <c r="E147" s="67"/>
      <c r="F147" s="79"/>
      <c r="G147" s="67"/>
      <c r="H147" s="66">
        <v>2011450</v>
      </c>
      <c r="I147" s="66" t="s">
        <v>1191</v>
      </c>
      <c r="J147" s="260">
        <v>39385.769999999997</v>
      </c>
      <c r="K147" s="260"/>
      <c r="L147" s="63">
        <v>44136</v>
      </c>
      <c r="M147" s="67" t="str">
        <f t="shared" si="10"/>
        <v/>
      </c>
      <c r="N147" s="63">
        <v>1606</v>
      </c>
      <c r="O147" s="67">
        <f t="shared" ref="O147:O210" si="11">L147/N147-1</f>
        <v>26.481942714819429</v>
      </c>
      <c r="T147" s="72"/>
      <c r="V147" s="66" t="s">
        <v>1191</v>
      </c>
      <c r="W147" s="210" t="s">
        <v>1740</v>
      </c>
      <c r="X147" s="452">
        <v>39385.769999999997</v>
      </c>
      <c r="Y147" s="454"/>
    </row>
    <row r="148" spans="1:25" ht="18" customHeight="1">
      <c r="A148" s="78"/>
      <c r="B148" s="79"/>
      <c r="C148" s="79"/>
      <c r="D148" s="79"/>
      <c r="E148" s="67"/>
      <c r="F148" s="79"/>
      <c r="G148" s="67"/>
      <c r="H148" s="66">
        <v>2011499</v>
      </c>
      <c r="I148" s="66" t="s">
        <v>1110</v>
      </c>
      <c r="J148" s="260">
        <v>194</v>
      </c>
      <c r="K148" s="260"/>
      <c r="L148" s="63">
        <v>187</v>
      </c>
      <c r="M148" s="67" t="str">
        <f t="shared" si="10"/>
        <v/>
      </c>
      <c r="N148" s="63">
        <v>179</v>
      </c>
      <c r="O148" s="67">
        <f t="shared" si="11"/>
        <v>4.4692737430167551E-2</v>
      </c>
      <c r="T148" s="72"/>
      <c r="V148" s="66" t="s">
        <v>1110</v>
      </c>
      <c r="W148" s="210" t="s">
        <v>1658</v>
      </c>
      <c r="X148" s="452">
        <v>194</v>
      </c>
      <c r="Y148" s="454"/>
    </row>
    <row r="149" spans="1:25" ht="18" customHeight="1">
      <c r="A149" s="78"/>
      <c r="B149" s="79"/>
      <c r="C149" s="79"/>
      <c r="D149" s="79"/>
      <c r="E149" s="67"/>
      <c r="F149" s="79"/>
      <c r="G149" s="67"/>
      <c r="H149" s="66">
        <v>20115</v>
      </c>
      <c r="I149" s="66" t="s">
        <v>1192</v>
      </c>
      <c r="J149" s="260">
        <v>415</v>
      </c>
      <c r="K149" s="260"/>
      <c r="L149" s="63">
        <v>588</v>
      </c>
      <c r="M149" s="67"/>
      <c r="N149" s="63">
        <v>32414</v>
      </c>
      <c r="O149" s="67">
        <f t="shared" si="11"/>
        <v>-0.98185969025729625</v>
      </c>
      <c r="T149" s="72"/>
      <c r="V149" s="66" t="s">
        <v>1192</v>
      </c>
      <c r="W149" s="210" t="s">
        <v>1741</v>
      </c>
      <c r="X149" s="452">
        <v>415</v>
      </c>
      <c r="Y149" s="454"/>
    </row>
    <row r="150" spans="1:25" ht="18" customHeight="1">
      <c r="A150" s="78"/>
      <c r="B150" s="79"/>
      <c r="C150" s="79"/>
      <c r="D150" s="79"/>
      <c r="E150" s="67"/>
      <c r="F150" s="79"/>
      <c r="G150" s="67"/>
      <c r="H150" s="66">
        <v>2011501</v>
      </c>
      <c r="I150" s="58" t="s">
        <v>1193</v>
      </c>
      <c r="J150" s="260">
        <v>111381</v>
      </c>
      <c r="K150" s="228">
        <v>112354</v>
      </c>
      <c r="L150" s="63">
        <v>112354</v>
      </c>
      <c r="M150" s="67">
        <f>L150/K150</f>
        <v>1</v>
      </c>
      <c r="N150" s="63">
        <v>107796</v>
      </c>
      <c r="O150" s="67">
        <f t="shared" si="11"/>
        <v>4.228357267431071E-2</v>
      </c>
      <c r="T150" s="72"/>
      <c r="V150" s="58" t="s">
        <v>1193</v>
      </c>
      <c r="W150" s="210" t="s">
        <v>1742</v>
      </c>
      <c r="X150" s="452">
        <v>111381</v>
      </c>
      <c r="Y150" s="454"/>
    </row>
    <row r="151" spans="1:25" ht="18" customHeight="1">
      <c r="A151" s="78"/>
      <c r="B151" s="79"/>
      <c r="C151" s="79"/>
      <c r="D151" s="79"/>
      <c r="E151" s="67"/>
      <c r="F151" s="79"/>
      <c r="G151" s="67"/>
      <c r="H151" s="66">
        <v>2011502</v>
      </c>
      <c r="I151" s="66" t="s">
        <v>1101</v>
      </c>
      <c r="J151" s="260">
        <v>78481</v>
      </c>
      <c r="K151" s="260"/>
      <c r="L151" s="63">
        <v>75053</v>
      </c>
      <c r="M151" s="67" t="str">
        <f t="shared" si="10"/>
        <v/>
      </c>
      <c r="N151" s="63">
        <v>85148</v>
      </c>
      <c r="O151" s="67">
        <f t="shared" si="11"/>
        <v>-0.11855827500352323</v>
      </c>
      <c r="T151" s="72"/>
      <c r="V151" s="66" t="s">
        <v>1101</v>
      </c>
      <c r="W151" s="210" t="s">
        <v>1649</v>
      </c>
      <c r="X151" s="452">
        <v>78481</v>
      </c>
      <c r="Y151" s="454"/>
    </row>
    <row r="152" spans="1:25" ht="18" customHeight="1">
      <c r="A152" s="78"/>
      <c r="B152" s="79"/>
      <c r="C152" s="79"/>
      <c r="D152" s="79"/>
      <c r="E152" s="67"/>
      <c r="F152" s="79"/>
      <c r="G152" s="67"/>
      <c r="H152" s="66">
        <v>2011503</v>
      </c>
      <c r="I152" s="66" t="s">
        <v>1102</v>
      </c>
      <c r="J152" s="260">
        <v>7466</v>
      </c>
      <c r="K152" s="260"/>
      <c r="L152" s="63">
        <v>4150</v>
      </c>
      <c r="M152" s="67" t="str">
        <f t="shared" si="10"/>
        <v/>
      </c>
      <c r="N152" s="63">
        <v>2875</v>
      </c>
      <c r="O152" s="67">
        <f t="shared" si="11"/>
        <v>0.44347826086956532</v>
      </c>
      <c r="T152" s="72"/>
      <c r="V152" s="66" t="s">
        <v>1102</v>
      </c>
      <c r="W152" s="210" t="s">
        <v>1650</v>
      </c>
      <c r="X152" s="452">
        <v>7466</v>
      </c>
      <c r="Y152" s="454"/>
    </row>
    <row r="153" spans="1:25" ht="18" customHeight="1">
      <c r="A153" s="78"/>
      <c r="B153" s="79"/>
      <c r="C153" s="79"/>
      <c r="D153" s="79"/>
      <c r="E153" s="67"/>
      <c r="F153" s="79"/>
      <c r="G153" s="67"/>
      <c r="H153" s="66">
        <v>2011504</v>
      </c>
      <c r="I153" s="66" t="s">
        <v>1103</v>
      </c>
      <c r="J153" s="260">
        <v>0</v>
      </c>
      <c r="K153" s="260"/>
      <c r="L153" s="65">
        <v>0</v>
      </c>
      <c r="M153" s="67" t="str">
        <f t="shared" si="10"/>
        <v/>
      </c>
      <c r="N153" s="65"/>
      <c r="O153" s="67"/>
      <c r="T153" s="72"/>
      <c r="V153" s="66" t="s">
        <v>1103</v>
      </c>
      <c r="W153" s="210" t="s">
        <v>1651</v>
      </c>
      <c r="X153" s="452">
        <v>0</v>
      </c>
      <c r="Y153" s="454"/>
    </row>
    <row r="154" spans="1:25" ht="18" customHeight="1">
      <c r="A154" s="78"/>
      <c r="B154" s="79"/>
      <c r="C154" s="79"/>
      <c r="D154" s="79"/>
      <c r="E154" s="67"/>
      <c r="F154" s="79"/>
      <c r="G154" s="67"/>
      <c r="H154" s="66">
        <v>2011505</v>
      </c>
      <c r="I154" s="66" t="s">
        <v>1194</v>
      </c>
      <c r="J154" s="260">
        <v>14384.17</v>
      </c>
      <c r="K154" s="260"/>
      <c r="L154" s="63">
        <v>21979</v>
      </c>
      <c r="M154" s="67" t="str">
        <f t="shared" si="10"/>
        <v/>
      </c>
      <c r="N154" s="63">
        <v>11175</v>
      </c>
      <c r="O154" s="67">
        <f t="shared" si="11"/>
        <v>0.96680089485458609</v>
      </c>
      <c r="T154" s="72"/>
      <c r="V154" s="66" t="s">
        <v>1194</v>
      </c>
      <c r="W154" s="210" t="s">
        <v>1743</v>
      </c>
      <c r="X154" s="452">
        <v>14384.17</v>
      </c>
      <c r="Y154" s="454"/>
    </row>
    <row r="155" spans="1:25" ht="18" customHeight="1">
      <c r="A155" s="78"/>
      <c r="B155" s="79"/>
      <c r="C155" s="79"/>
      <c r="D155" s="79"/>
      <c r="E155" s="67"/>
      <c r="F155" s="79"/>
      <c r="G155" s="67"/>
      <c r="H155" s="66">
        <v>2011506</v>
      </c>
      <c r="I155" s="66" t="s">
        <v>1195</v>
      </c>
      <c r="J155" s="260">
        <v>3739.55</v>
      </c>
      <c r="K155" s="260"/>
      <c r="L155" s="63">
        <v>3568</v>
      </c>
      <c r="M155" s="67" t="str">
        <f t="shared" si="10"/>
        <v/>
      </c>
      <c r="N155" s="63">
        <v>2915</v>
      </c>
      <c r="O155" s="67">
        <f t="shared" si="11"/>
        <v>0.2240137221269296</v>
      </c>
      <c r="T155" s="72"/>
      <c r="V155" s="66" t="s">
        <v>1195</v>
      </c>
      <c r="W155" s="210" t="s">
        <v>1744</v>
      </c>
      <c r="X155" s="452">
        <v>3739.55</v>
      </c>
      <c r="Y155" s="454"/>
    </row>
    <row r="156" spans="1:25" ht="18" customHeight="1">
      <c r="A156" s="78"/>
      <c r="B156" s="79"/>
      <c r="C156" s="79"/>
      <c r="D156" s="79"/>
      <c r="E156" s="67"/>
      <c r="F156" s="79"/>
      <c r="G156" s="67"/>
      <c r="H156" s="66">
        <v>2011507</v>
      </c>
      <c r="I156" s="66" t="s">
        <v>1196</v>
      </c>
      <c r="J156" s="260">
        <v>2580.9299999999998</v>
      </c>
      <c r="K156" s="260"/>
      <c r="L156" s="63">
        <v>2634</v>
      </c>
      <c r="M156" s="67" t="str">
        <f t="shared" si="10"/>
        <v/>
      </c>
      <c r="N156" s="63">
        <v>1960</v>
      </c>
      <c r="O156" s="67">
        <f t="shared" si="11"/>
        <v>0.34387755102040818</v>
      </c>
      <c r="T156" s="72"/>
      <c r="V156" s="66" t="s">
        <v>1196</v>
      </c>
      <c r="W156" s="210" t="s">
        <v>1745</v>
      </c>
      <c r="X156" s="452">
        <v>2580.9299999999998</v>
      </c>
      <c r="Y156" s="454"/>
    </row>
    <row r="157" spans="1:25" ht="18" customHeight="1">
      <c r="A157" s="78"/>
      <c r="B157" s="79"/>
      <c r="C157" s="79"/>
      <c r="D157" s="79"/>
      <c r="E157" s="67"/>
      <c r="F157" s="79"/>
      <c r="G157" s="67"/>
      <c r="H157" s="66">
        <v>2011550</v>
      </c>
      <c r="I157" s="66" t="s">
        <v>1143</v>
      </c>
      <c r="J157" s="260">
        <v>2517</v>
      </c>
      <c r="K157" s="260"/>
      <c r="L157" s="63">
        <v>2756</v>
      </c>
      <c r="M157" s="67" t="str">
        <f t="shared" si="10"/>
        <v/>
      </c>
      <c r="N157" s="63">
        <v>2373</v>
      </c>
      <c r="O157" s="67">
        <f t="shared" si="11"/>
        <v>0.16139907290349775</v>
      </c>
      <c r="T157" s="72"/>
      <c r="V157" s="66" t="s">
        <v>1143</v>
      </c>
      <c r="W157" s="210" t="s">
        <v>1692</v>
      </c>
      <c r="X157" s="452">
        <v>2517</v>
      </c>
      <c r="Y157" s="454"/>
    </row>
    <row r="158" spans="1:25" ht="18" customHeight="1">
      <c r="A158" s="78"/>
      <c r="B158" s="79"/>
      <c r="C158" s="79"/>
      <c r="D158" s="79"/>
      <c r="E158" s="67"/>
      <c r="F158" s="79"/>
      <c r="G158" s="67"/>
      <c r="H158" s="66">
        <v>2011599</v>
      </c>
      <c r="I158" s="66" t="s">
        <v>1110</v>
      </c>
      <c r="J158" s="260">
        <v>1072</v>
      </c>
      <c r="K158" s="260"/>
      <c r="L158" s="63">
        <v>1074</v>
      </c>
      <c r="M158" s="67" t="str">
        <f t="shared" si="10"/>
        <v/>
      </c>
      <c r="N158" s="63">
        <v>75</v>
      </c>
      <c r="O158" s="67">
        <f t="shared" si="11"/>
        <v>13.32</v>
      </c>
      <c r="T158" s="72"/>
      <c r="V158" s="66" t="s">
        <v>1110</v>
      </c>
      <c r="W158" s="210" t="s">
        <v>1658</v>
      </c>
      <c r="X158" s="452">
        <v>1072</v>
      </c>
      <c r="Y158" s="454"/>
    </row>
    <row r="159" spans="1:25" ht="18" customHeight="1">
      <c r="A159" s="78"/>
      <c r="B159" s="79"/>
      <c r="C159" s="79"/>
      <c r="D159" s="79"/>
      <c r="E159" s="67"/>
      <c r="F159" s="79"/>
      <c r="G159" s="67"/>
      <c r="H159" s="66">
        <v>20117</v>
      </c>
      <c r="I159" s="66" t="s">
        <v>1197</v>
      </c>
      <c r="J159" s="260">
        <v>1140</v>
      </c>
      <c r="K159" s="260"/>
      <c r="L159" s="63">
        <v>1140</v>
      </c>
      <c r="M159" s="67"/>
      <c r="N159" s="63">
        <v>1275</v>
      </c>
      <c r="O159" s="67">
        <f t="shared" si="11"/>
        <v>-0.10588235294117643</v>
      </c>
      <c r="T159" s="72"/>
      <c r="V159" s="66" t="s">
        <v>1197</v>
      </c>
      <c r="W159" s="210" t="s">
        <v>1746</v>
      </c>
      <c r="X159" s="452">
        <v>1140</v>
      </c>
      <c r="Y159" s="454"/>
    </row>
    <row r="160" spans="1:25" ht="18" customHeight="1">
      <c r="A160" s="78"/>
      <c r="B160" s="79"/>
      <c r="C160" s="79"/>
      <c r="D160" s="79"/>
      <c r="E160" s="67"/>
      <c r="F160" s="79"/>
      <c r="G160" s="67"/>
      <c r="H160" s="66">
        <v>2011701</v>
      </c>
      <c r="I160" s="58" t="s">
        <v>1198</v>
      </c>
      <c r="J160" s="260">
        <v>35183.97</v>
      </c>
      <c r="K160" s="228">
        <v>28622</v>
      </c>
      <c r="L160" s="63">
        <v>28622</v>
      </c>
      <c r="M160" s="67">
        <f>L160/K160</f>
        <v>1</v>
      </c>
      <c r="N160" s="63">
        <v>28996</v>
      </c>
      <c r="O160" s="67">
        <f t="shared" si="11"/>
        <v>-1.2898330804248848E-2</v>
      </c>
      <c r="T160" s="72"/>
      <c r="V160" s="58" t="s">
        <v>1198</v>
      </c>
      <c r="W160" s="210" t="s">
        <v>1747</v>
      </c>
      <c r="X160" s="452">
        <v>35183.97</v>
      </c>
      <c r="Y160" s="454"/>
    </row>
    <row r="161" spans="1:25" ht="18" customHeight="1">
      <c r="A161" s="78"/>
      <c r="B161" s="79"/>
      <c r="C161" s="79"/>
      <c r="D161" s="79"/>
      <c r="E161" s="67"/>
      <c r="F161" s="79"/>
      <c r="G161" s="67"/>
      <c r="H161" s="66">
        <v>2011702</v>
      </c>
      <c r="I161" s="66" t="s">
        <v>1101</v>
      </c>
      <c r="J161" s="260">
        <v>0</v>
      </c>
      <c r="K161" s="260"/>
      <c r="L161" s="65">
        <v>0</v>
      </c>
      <c r="M161" s="67" t="str">
        <f t="shared" si="10"/>
        <v/>
      </c>
      <c r="N161" s="65"/>
      <c r="O161" s="67"/>
      <c r="T161" s="72"/>
      <c r="V161" s="66" t="s">
        <v>1101</v>
      </c>
      <c r="W161" s="210" t="s">
        <v>1649</v>
      </c>
      <c r="X161" s="452">
        <v>0</v>
      </c>
      <c r="Y161" s="454"/>
    </row>
    <row r="162" spans="1:25" ht="18" customHeight="1">
      <c r="A162" s="78"/>
      <c r="B162" s="79"/>
      <c r="C162" s="79"/>
      <c r="D162" s="79"/>
      <c r="E162" s="67"/>
      <c r="F162" s="79"/>
      <c r="G162" s="67"/>
      <c r="H162" s="66">
        <v>2011703</v>
      </c>
      <c r="I162" s="66" t="s">
        <v>1102</v>
      </c>
      <c r="J162" s="260">
        <v>0</v>
      </c>
      <c r="K162" s="260"/>
      <c r="L162" s="65">
        <v>0</v>
      </c>
      <c r="M162" s="67" t="str">
        <f t="shared" si="10"/>
        <v/>
      </c>
      <c r="N162" s="65"/>
      <c r="O162" s="67"/>
      <c r="T162" s="72"/>
      <c r="V162" s="66" t="s">
        <v>1102</v>
      </c>
      <c r="W162" s="210" t="s">
        <v>1650</v>
      </c>
      <c r="X162" s="452">
        <v>0</v>
      </c>
      <c r="Y162" s="454"/>
    </row>
    <row r="163" spans="1:25" ht="18" customHeight="1">
      <c r="A163" s="78"/>
      <c r="B163" s="79"/>
      <c r="C163" s="79"/>
      <c r="D163" s="79"/>
      <c r="E163" s="67"/>
      <c r="F163" s="79"/>
      <c r="G163" s="67"/>
      <c r="H163" s="66">
        <v>2011704</v>
      </c>
      <c r="I163" s="66" t="s">
        <v>1103</v>
      </c>
      <c r="J163" s="260">
        <v>0</v>
      </c>
      <c r="K163" s="260"/>
      <c r="L163" s="65">
        <v>0</v>
      </c>
      <c r="M163" s="67" t="str">
        <f t="shared" si="10"/>
        <v/>
      </c>
      <c r="N163" s="65"/>
      <c r="O163" s="67"/>
      <c r="T163" s="72"/>
      <c r="V163" s="66" t="s">
        <v>1103</v>
      </c>
      <c r="W163" s="210" t="s">
        <v>1651</v>
      </c>
      <c r="X163" s="452">
        <v>0</v>
      </c>
      <c r="Y163" s="454"/>
    </row>
    <row r="164" spans="1:25" ht="18" customHeight="1">
      <c r="A164" s="78"/>
      <c r="B164" s="79"/>
      <c r="C164" s="79"/>
      <c r="D164" s="79"/>
      <c r="E164" s="67"/>
      <c r="F164" s="79"/>
      <c r="G164" s="67"/>
      <c r="H164" s="66">
        <v>2011705</v>
      </c>
      <c r="I164" s="66" t="s">
        <v>1199</v>
      </c>
      <c r="J164" s="260">
        <v>0</v>
      </c>
      <c r="K164" s="260"/>
      <c r="L164" s="65">
        <v>0</v>
      </c>
      <c r="M164" s="67" t="str">
        <f t="shared" si="10"/>
        <v/>
      </c>
      <c r="N164" s="65"/>
      <c r="O164" s="67"/>
      <c r="T164" s="72"/>
      <c r="V164" s="66" t="s">
        <v>1199</v>
      </c>
      <c r="W164" s="210" t="s">
        <v>1748</v>
      </c>
      <c r="X164" s="452">
        <v>0</v>
      </c>
      <c r="Y164" s="454"/>
    </row>
    <row r="165" spans="1:25" ht="18" customHeight="1">
      <c r="A165" s="78"/>
      <c r="B165" s="79"/>
      <c r="C165" s="79"/>
      <c r="D165" s="79"/>
      <c r="E165" s="67"/>
      <c r="F165" s="79"/>
      <c r="G165" s="67"/>
      <c r="H165" s="66">
        <v>2011706</v>
      </c>
      <c r="I165" s="66" t="s">
        <v>1200</v>
      </c>
      <c r="J165" s="260">
        <v>0</v>
      </c>
      <c r="K165" s="260"/>
      <c r="L165" s="65">
        <v>0</v>
      </c>
      <c r="M165" s="67" t="str">
        <f t="shared" si="10"/>
        <v/>
      </c>
      <c r="N165" s="65"/>
      <c r="O165" s="67"/>
      <c r="T165" s="72"/>
      <c r="V165" s="66" t="s">
        <v>1200</v>
      </c>
      <c r="W165" s="210" t="s">
        <v>1749</v>
      </c>
      <c r="X165" s="452">
        <v>0</v>
      </c>
      <c r="Y165" s="454"/>
    </row>
    <row r="166" spans="1:25" ht="18" customHeight="1">
      <c r="A166" s="78"/>
      <c r="B166" s="79"/>
      <c r="C166" s="79"/>
      <c r="D166" s="79"/>
      <c r="E166" s="67"/>
      <c r="F166" s="79"/>
      <c r="G166" s="67"/>
      <c r="H166" s="66">
        <v>2011707</v>
      </c>
      <c r="I166" s="66" t="s">
        <v>1201</v>
      </c>
      <c r="J166" s="260">
        <v>16997.379999999997</v>
      </c>
      <c r="K166" s="260"/>
      <c r="L166" s="63">
        <v>10525</v>
      </c>
      <c r="M166" s="67" t="str">
        <f t="shared" si="10"/>
        <v/>
      </c>
      <c r="N166" s="63">
        <v>7949</v>
      </c>
      <c r="O166" s="67">
        <f t="shared" si="11"/>
        <v>0.32406592024153991</v>
      </c>
      <c r="T166" s="72"/>
      <c r="V166" s="66" t="s">
        <v>1201</v>
      </c>
      <c r="W166" s="210" t="s">
        <v>1750</v>
      </c>
      <c r="X166" s="452">
        <v>16997.379999999997</v>
      </c>
      <c r="Y166" s="454"/>
    </row>
    <row r="167" spans="1:25" ht="18" customHeight="1">
      <c r="A167" s="78"/>
      <c r="B167" s="79"/>
      <c r="C167" s="79"/>
      <c r="D167" s="79"/>
      <c r="E167" s="67"/>
      <c r="F167" s="79"/>
      <c r="G167" s="67"/>
      <c r="H167" s="66">
        <v>2011708</v>
      </c>
      <c r="I167" s="66" t="s">
        <v>1202</v>
      </c>
      <c r="J167" s="260">
        <v>0</v>
      </c>
      <c r="K167" s="260"/>
      <c r="L167" s="63">
        <v>0</v>
      </c>
      <c r="M167" s="67" t="str">
        <f t="shared" si="10"/>
        <v/>
      </c>
      <c r="N167" s="63">
        <v>194</v>
      </c>
      <c r="O167" s="67">
        <f t="shared" si="11"/>
        <v>-1</v>
      </c>
      <c r="T167" s="72"/>
      <c r="V167" s="66" t="s">
        <v>1202</v>
      </c>
      <c r="W167" s="210" t="s">
        <v>1751</v>
      </c>
      <c r="X167" s="452">
        <v>0</v>
      </c>
      <c r="Y167" s="454"/>
    </row>
    <row r="168" spans="1:25" ht="18" customHeight="1">
      <c r="A168" s="78"/>
      <c r="B168" s="79"/>
      <c r="C168" s="79"/>
      <c r="D168" s="79"/>
      <c r="E168" s="67"/>
      <c r="F168" s="79"/>
      <c r="G168" s="67"/>
      <c r="H168" s="66">
        <v>2011709</v>
      </c>
      <c r="I168" s="66" t="s">
        <v>1203</v>
      </c>
      <c r="J168" s="260">
        <v>0</v>
      </c>
      <c r="K168" s="260"/>
      <c r="L168" s="65">
        <v>0</v>
      </c>
      <c r="M168" s="67" t="str">
        <f t="shared" si="10"/>
        <v/>
      </c>
      <c r="N168" s="65"/>
      <c r="O168" s="67"/>
      <c r="T168" s="72"/>
      <c r="V168" s="66" t="s">
        <v>1203</v>
      </c>
      <c r="W168" s="210" t="s">
        <v>1752</v>
      </c>
      <c r="X168" s="452">
        <v>0</v>
      </c>
      <c r="Y168" s="454"/>
    </row>
    <row r="169" spans="1:25" ht="18" customHeight="1">
      <c r="A169" s="78"/>
      <c r="B169" s="79"/>
      <c r="C169" s="79"/>
      <c r="D169" s="79"/>
      <c r="E169" s="67"/>
      <c r="F169" s="79"/>
      <c r="G169" s="67"/>
      <c r="H169" s="66">
        <v>2011710</v>
      </c>
      <c r="I169" s="66" t="s">
        <v>1204</v>
      </c>
      <c r="J169" s="260">
        <v>2005.3</v>
      </c>
      <c r="K169" s="260"/>
      <c r="L169" s="63">
        <v>2003</v>
      </c>
      <c r="M169" s="67" t="str">
        <f t="shared" si="10"/>
        <v/>
      </c>
      <c r="N169" s="63">
        <v>5080</v>
      </c>
      <c r="O169" s="67">
        <f t="shared" si="11"/>
        <v>-0.60570866141732282</v>
      </c>
      <c r="T169" s="72"/>
      <c r="V169" s="66" t="s">
        <v>1204</v>
      </c>
      <c r="W169" s="210" t="s">
        <v>1753</v>
      </c>
      <c r="X169" s="452">
        <v>2005.3</v>
      </c>
      <c r="Y169" s="454"/>
    </row>
    <row r="170" spans="1:25" ht="18" customHeight="1">
      <c r="A170" s="78"/>
      <c r="B170" s="79"/>
      <c r="C170" s="79"/>
      <c r="D170" s="79"/>
      <c r="E170" s="67"/>
      <c r="F170" s="79"/>
      <c r="G170" s="67"/>
      <c r="H170" s="66">
        <v>2011750</v>
      </c>
      <c r="I170" s="66" t="s">
        <v>1143</v>
      </c>
      <c r="J170" s="260">
        <v>0</v>
      </c>
      <c r="K170" s="260"/>
      <c r="L170" s="65">
        <v>0</v>
      </c>
      <c r="M170" s="67" t="str">
        <f t="shared" si="10"/>
        <v/>
      </c>
      <c r="N170" s="65"/>
      <c r="O170" s="67"/>
      <c r="T170" s="72"/>
      <c r="V170" s="66" t="s">
        <v>1143</v>
      </c>
      <c r="W170" s="210" t="s">
        <v>1692</v>
      </c>
      <c r="X170" s="452">
        <v>0</v>
      </c>
      <c r="Y170" s="454"/>
    </row>
    <row r="171" spans="1:25" ht="18" customHeight="1">
      <c r="A171" s="78"/>
      <c r="B171" s="79"/>
      <c r="C171" s="79"/>
      <c r="D171" s="79"/>
      <c r="E171" s="67"/>
      <c r="F171" s="79"/>
      <c r="G171" s="67"/>
      <c r="H171" s="66">
        <v>2011799</v>
      </c>
      <c r="I171" s="66" t="s">
        <v>1110</v>
      </c>
      <c r="J171" s="260">
        <v>0</v>
      </c>
      <c r="K171" s="260"/>
      <c r="L171" s="65">
        <v>0</v>
      </c>
      <c r="M171" s="67" t="str">
        <f t="shared" si="10"/>
        <v/>
      </c>
      <c r="N171" s="65"/>
      <c r="O171" s="67"/>
      <c r="T171" s="72"/>
      <c r="V171" s="66" t="s">
        <v>1110</v>
      </c>
      <c r="W171" s="210" t="s">
        <v>1658</v>
      </c>
      <c r="X171" s="452">
        <v>0</v>
      </c>
      <c r="Y171" s="454"/>
    </row>
    <row r="172" spans="1:25" ht="18" customHeight="1">
      <c r="A172" s="78"/>
      <c r="B172" s="79"/>
      <c r="C172" s="79"/>
      <c r="D172" s="79"/>
      <c r="E172" s="67"/>
      <c r="F172" s="79"/>
      <c r="G172" s="67"/>
      <c r="H172" s="66">
        <v>20123</v>
      </c>
      <c r="I172" s="66" t="s">
        <v>1205</v>
      </c>
      <c r="J172" s="260">
        <v>16181.279999999999</v>
      </c>
      <c r="K172" s="260"/>
      <c r="L172" s="63">
        <v>16094</v>
      </c>
      <c r="M172" s="67"/>
      <c r="N172" s="63">
        <v>15773</v>
      </c>
      <c r="O172" s="67">
        <f t="shared" si="11"/>
        <v>2.0351233119888512E-2</v>
      </c>
      <c r="T172" s="72"/>
      <c r="V172" s="66" t="s">
        <v>1205</v>
      </c>
      <c r="W172" s="210" t="s">
        <v>1754</v>
      </c>
      <c r="X172" s="452">
        <v>16181.279999999999</v>
      </c>
      <c r="Y172" s="454"/>
    </row>
    <row r="173" spans="1:25" ht="18" customHeight="1">
      <c r="A173" s="78"/>
      <c r="B173" s="79"/>
      <c r="C173" s="79"/>
      <c r="D173" s="79"/>
      <c r="E173" s="67"/>
      <c r="F173" s="79"/>
      <c r="G173" s="67"/>
      <c r="H173" s="66">
        <v>2012301</v>
      </c>
      <c r="I173" s="58" t="s">
        <v>1206</v>
      </c>
      <c r="J173" s="260">
        <v>67.45</v>
      </c>
      <c r="K173" s="228">
        <v>67</v>
      </c>
      <c r="L173" s="63">
        <v>67</v>
      </c>
      <c r="M173" s="67">
        <f>L173/K173</f>
        <v>1</v>
      </c>
      <c r="N173" s="63">
        <v>58</v>
      </c>
      <c r="O173" s="67">
        <f t="shared" si="11"/>
        <v>0.15517241379310343</v>
      </c>
      <c r="T173" s="72"/>
      <c r="V173" s="58" t="s">
        <v>1206</v>
      </c>
      <c r="W173" s="210" t="s">
        <v>1755</v>
      </c>
      <c r="X173" s="452">
        <v>67.45</v>
      </c>
      <c r="Y173" s="454"/>
    </row>
    <row r="174" spans="1:25" ht="18" customHeight="1">
      <c r="A174" s="78"/>
      <c r="B174" s="79"/>
      <c r="C174" s="79"/>
      <c r="D174" s="79"/>
      <c r="E174" s="67"/>
      <c r="F174" s="79"/>
      <c r="G174" s="67"/>
      <c r="H174" s="66">
        <v>2012302</v>
      </c>
      <c r="I174" s="66" t="s">
        <v>1101</v>
      </c>
      <c r="J174" s="260">
        <v>0</v>
      </c>
      <c r="K174" s="260"/>
      <c r="L174" s="65">
        <v>0</v>
      </c>
      <c r="M174" s="67" t="str">
        <f t="shared" si="10"/>
        <v/>
      </c>
      <c r="N174" s="65"/>
      <c r="O174" s="67"/>
      <c r="T174" s="72"/>
      <c r="V174" s="66" t="s">
        <v>1101</v>
      </c>
      <c r="W174" s="210" t="s">
        <v>1649</v>
      </c>
      <c r="X174" s="452">
        <v>0</v>
      </c>
      <c r="Y174" s="454"/>
    </row>
    <row r="175" spans="1:25" ht="18" customHeight="1">
      <c r="A175" s="78"/>
      <c r="B175" s="79"/>
      <c r="C175" s="79"/>
      <c r="D175" s="79"/>
      <c r="E175" s="67"/>
      <c r="F175" s="79"/>
      <c r="G175" s="67"/>
      <c r="H175" s="66">
        <v>2012303</v>
      </c>
      <c r="I175" s="66" t="s">
        <v>1102</v>
      </c>
      <c r="J175" s="261">
        <v>0</v>
      </c>
      <c r="K175" s="261"/>
      <c r="L175" s="65">
        <v>0</v>
      </c>
      <c r="M175" s="67" t="str">
        <f t="shared" ref="M175:M238" si="12">+IF(ISERROR(L176/K176),"",L176/K176)</f>
        <v/>
      </c>
      <c r="N175" s="65"/>
      <c r="O175" s="67"/>
      <c r="T175" s="72"/>
      <c r="V175" s="66" t="s">
        <v>1102</v>
      </c>
      <c r="W175" s="210" t="s">
        <v>1650</v>
      </c>
      <c r="X175" s="452">
        <v>0</v>
      </c>
      <c r="Y175" s="454"/>
    </row>
    <row r="176" spans="1:25" ht="18" customHeight="1">
      <c r="A176" s="78"/>
      <c r="B176" s="79"/>
      <c r="C176" s="79"/>
      <c r="D176" s="79"/>
      <c r="E176" s="67"/>
      <c r="F176" s="79"/>
      <c r="G176" s="67"/>
      <c r="H176" s="66">
        <v>2012304</v>
      </c>
      <c r="I176" s="66" t="s">
        <v>1103</v>
      </c>
      <c r="J176" s="260">
        <v>0</v>
      </c>
      <c r="K176" s="260"/>
      <c r="L176" s="65">
        <v>0</v>
      </c>
      <c r="M176" s="67" t="str">
        <f t="shared" si="12"/>
        <v/>
      </c>
      <c r="N176" s="65"/>
      <c r="O176" s="67"/>
      <c r="T176" s="72"/>
      <c r="V176" s="66" t="s">
        <v>1103</v>
      </c>
      <c r="W176" s="210" t="s">
        <v>1651</v>
      </c>
      <c r="X176" s="452">
        <v>0</v>
      </c>
      <c r="Y176" s="454"/>
    </row>
    <row r="177" spans="1:25" ht="18" customHeight="1">
      <c r="A177" s="78"/>
      <c r="B177" s="79"/>
      <c r="C177" s="79"/>
      <c r="D177" s="79"/>
      <c r="E177" s="67"/>
      <c r="F177" s="79"/>
      <c r="G177" s="67"/>
      <c r="H177" s="66">
        <v>2012350</v>
      </c>
      <c r="I177" s="66" t="s">
        <v>1207</v>
      </c>
      <c r="J177" s="260">
        <v>25</v>
      </c>
      <c r="K177" s="260"/>
      <c r="L177" s="63">
        <v>25</v>
      </c>
      <c r="M177" s="67" t="str">
        <f t="shared" si="12"/>
        <v/>
      </c>
      <c r="N177" s="63">
        <v>25</v>
      </c>
      <c r="O177" s="67">
        <f t="shared" si="11"/>
        <v>0</v>
      </c>
      <c r="T177" s="72"/>
      <c r="V177" s="66" t="s">
        <v>1207</v>
      </c>
      <c r="W177" s="210" t="s">
        <v>1756</v>
      </c>
      <c r="X177" s="452">
        <v>25</v>
      </c>
      <c r="Y177" s="454"/>
    </row>
    <row r="178" spans="1:25" ht="18" customHeight="1">
      <c r="A178" s="78"/>
      <c r="B178" s="79"/>
      <c r="C178" s="79"/>
      <c r="D178" s="79"/>
      <c r="E178" s="67"/>
      <c r="F178" s="79"/>
      <c r="G178" s="67"/>
      <c r="H178" s="66">
        <v>2012399</v>
      </c>
      <c r="I178" s="66" t="s">
        <v>1110</v>
      </c>
      <c r="J178" s="260">
        <v>0</v>
      </c>
      <c r="K178" s="260"/>
      <c r="L178" s="65">
        <v>0</v>
      </c>
      <c r="M178" s="67" t="str">
        <f t="shared" si="12"/>
        <v/>
      </c>
      <c r="N178" s="65"/>
      <c r="O178" s="67"/>
      <c r="T178" s="72"/>
      <c r="V178" s="66" t="s">
        <v>1110</v>
      </c>
      <c r="W178" s="210" t="s">
        <v>1658</v>
      </c>
      <c r="X178" s="452">
        <v>0</v>
      </c>
      <c r="Y178" s="454"/>
    </row>
    <row r="179" spans="1:25" ht="18" customHeight="1">
      <c r="A179" s="78"/>
      <c r="B179" s="79"/>
      <c r="C179" s="79"/>
      <c r="D179" s="79"/>
      <c r="E179" s="67"/>
      <c r="F179" s="79"/>
      <c r="G179" s="67"/>
      <c r="H179" s="66">
        <v>20124</v>
      </c>
      <c r="I179" s="66" t="s">
        <v>1208</v>
      </c>
      <c r="J179" s="260">
        <v>42.45</v>
      </c>
      <c r="K179" s="260"/>
      <c r="L179" s="63">
        <v>42</v>
      </c>
      <c r="M179" s="67"/>
      <c r="N179" s="63">
        <v>33</v>
      </c>
      <c r="O179" s="67">
        <f t="shared" si="11"/>
        <v>0.27272727272727271</v>
      </c>
      <c r="T179" s="72"/>
      <c r="V179" s="66" t="s">
        <v>1208</v>
      </c>
      <c r="W179" s="210" t="s">
        <v>1757</v>
      </c>
      <c r="X179" s="452">
        <v>42.45</v>
      </c>
      <c r="Y179" s="454"/>
    </row>
    <row r="180" spans="1:25" ht="36" customHeight="1">
      <c r="A180" s="78"/>
      <c r="B180" s="79"/>
      <c r="C180" s="79"/>
      <c r="D180" s="79"/>
      <c r="E180" s="67"/>
      <c r="F180" s="79"/>
      <c r="G180" s="67"/>
      <c r="H180" s="66">
        <v>2012401</v>
      </c>
      <c r="I180" s="58" t="s">
        <v>1209</v>
      </c>
      <c r="J180" s="260">
        <v>267.39999999999998</v>
      </c>
      <c r="K180" s="228">
        <v>1141</v>
      </c>
      <c r="L180" s="63">
        <v>1141</v>
      </c>
      <c r="M180" s="67">
        <f>L180/K180</f>
        <v>1</v>
      </c>
      <c r="N180" s="63">
        <v>314</v>
      </c>
      <c r="O180" s="67">
        <f t="shared" si="11"/>
        <v>2.6337579617834397</v>
      </c>
      <c r="T180" s="72"/>
      <c r="V180" s="58" t="s">
        <v>1209</v>
      </c>
      <c r="W180" s="210" t="s">
        <v>1758</v>
      </c>
      <c r="X180" s="452">
        <v>267.39999999999998</v>
      </c>
      <c r="Y180" s="455" t="s">
        <v>3216</v>
      </c>
    </row>
    <row r="181" spans="1:25" ht="18" customHeight="1">
      <c r="A181" s="78"/>
      <c r="B181" s="79"/>
      <c r="C181" s="79"/>
      <c r="D181" s="79"/>
      <c r="E181" s="67"/>
      <c r="F181" s="79"/>
      <c r="G181" s="67"/>
      <c r="H181" s="66">
        <v>2012402</v>
      </c>
      <c r="I181" s="66" t="s">
        <v>1101</v>
      </c>
      <c r="J181" s="260">
        <v>0</v>
      </c>
      <c r="K181" s="260"/>
      <c r="L181" s="65">
        <v>0</v>
      </c>
      <c r="M181" s="67" t="str">
        <f t="shared" si="12"/>
        <v/>
      </c>
      <c r="N181" s="65"/>
      <c r="O181" s="67"/>
      <c r="T181" s="72"/>
      <c r="V181" s="66" t="s">
        <v>1101</v>
      </c>
      <c r="W181" s="210" t="s">
        <v>1649</v>
      </c>
      <c r="X181" s="452">
        <v>0</v>
      </c>
      <c r="Y181" s="454"/>
    </row>
    <row r="182" spans="1:25" ht="18" customHeight="1">
      <c r="A182" s="78"/>
      <c r="B182" s="79"/>
      <c r="C182" s="79"/>
      <c r="D182" s="79"/>
      <c r="E182" s="67"/>
      <c r="F182" s="79"/>
      <c r="G182" s="67"/>
      <c r="H182" s="66">
        <v>2012403</v>
      </c>
      <c r="I182" s="66" t="s">
        <v>1102</v>
      </c>
      <c r="J182" s="260">
        <v>0</v>
      </c>
      <c r="K182" s="260"/>
      <c r="L182" s="65">
        <v>0</v>
      </c>
      <c r="M182" s="67" t="str">
        <f t="shared" si="12"/>
        <v/>
      </c>
      <c r="N182" s="65"/>
      <c r="O182" s="67"/>
      <c r="T182" s="72"/>
      <c r="V182" s="66" t="s">
        <v>1102</v>
      </c>
      <c r="W182" s="210" t="s">
        <v>1650</v>
      </c>
      <c r="X182" s="452">
        <v>0</v>
      </c>
      <c r="Y182" s="454"/>
    </row>
    <row r="183" spans="1:25" ht="18" customHeight="1">
      <c r="A183" s="78"/>
      <c r="B183" s="79"/>
      <c r="C183" s="79"/>
      <c r="D183" s="79"/>
      <c r="E183" s="67"/>
      <c r="F183" s="79"/>
      <c r="G183" s="67"/>
      <c r="H183" s="66">
        <v>2012404</v>
      </c>
      <c r="I183" s="66" t="s">
        <v>1103</v>
      </c>
      <c r="J183" s="260">
        <v>0</v>
      </c>
      <c r="K183" s="260"/>
      <c r="L183" s="65">
        <v>0</v>
      </c>
      <c r="M183" s="67" t="str">
        <f t="shared" si="12"/>
        <v/>
      </c>
      <c r="N183" s="65"/>
      <c r="O183" s="67"/>
      <c r="T183" s="72"/>
      <c r="V183" s="66" t="s">
        <v>1103</v>
      </c>
      <c r="W183" s="210" t="s">
        <v>1651</v>
      </c>
      <c r="X183" s="452">
        <v>0</v>
      </c>
      <c r="Y183" s="454"/>
    </row>
    <row r="184" spans="1:25" ht="18" customHeight="1">
      <c r="A184" s="78"/>
      <c r="B184" s="79"/>
      <c r="C184" s="79"/>
      <c r="D184" s="79"/>
      <c r="E184" s="67"/>
      <c r="F184" s="79"/>
      <c r="G184" s="67"/>
      <c r="H184" s="66">
        <v>2012450</v>
      </c>
      <c r="I184" s="66" t="s">
        <v>1210</v>
      </c>
      <c r="J184" s="260">
        <v>0</v>
      </c>
      <c r="K184" s="260"/>
      <c r="L184" s="65">
        <v>0</v>
      </c>
      <c r="M184" s="67" t="str">
        <f t="shared" si="12"/>
        <v/>
      </c>
      <c r="N184" s="65"/>
      <c r="O184" s="67"/>
      <c r="T184" s="72"/>
      <c r="V184" s="66" t="s">
        <v>1210</v>
      </c>
      <c r="W184" s="210" t="s">
        <v>1759</v>
      </c>
      <c r="X184" s="452">
        <v>0</v>
      </c>
      <c r="Y184" s="454"/>
    </row>
    <row r="185" spans="1:25" ht="18" customHeight="1">
      <c r="A185" s="78"/>
      <c r="B185" s="79"/>
      <c r="C185" s="79"/>
      <c r="D185" s="79"/>
      <c r="E185" s="67"/>
      <c r="F185" s="79"/>
      <c r="G185" s="67"/>
      <c r="H185" s="66">
        <v>2012499</v>
      </c>
      <c r="I185" s="66" t="s">
        <v>1110</v>
      </c>
      <c r="J185" s="260">
        <v>0</v>
      </c>
      <c r="K185" s="260"/>
      <c r="L185" s="65">
        <v>0</v>
      </c>
      <c r="M185" s="67" t="str">
        <f t="shared" si="12"/>
        <v/>
      </c>
      <c r="N185" s="65"/>
      <c r="O185" s="67"/>
      <c r="T185" s="72"/>
      <c r="V185" s="66" t="s">
        <v>1110</v>
      </c>
      <c r="W185" s="210" t="s">
        <v>1658</v>
      </c>
      <c r="X185" s="452">
        <v>0</v>
      </c>
      <c r="Y185" s="454"/>
    </row>
    <row r="186" spans="1:25" ht="18" customHeight="1">
      <c r="A186" s="78"/>
      <c r="B186" s="79"/>
      <c r="C186" s="79"/>
      <c r="D186" s="79"/>
      <c r="E186" s="67"/>
      <c r="F186" s="79"/>
      <c r="G186" s="67"/>
      <c r="H186" s="66">
        <v>20125</v>
      </c>
      <c r="I186" s="66" t="s">
        <v>1211</v>
      </c>
      <c r="J186" s="260">
        <v>267.39999999999998</v>
      </c>
      <c r="K186" s="260"/>
      <c r="L186" s="63">
        <v>1141</v>
      </c>
      <c r="M186" s="67"/>
      <c r="N186" s="63">
        <v>314</v>
      </c>
      <c r="O186" s="67">
        <f t="shared" si="11"/>
        <v>2.6337579617834397</v>
      </c>
      <c r="T186" s="72"/>
      <c r="V186" s="66" t="s">
        <v>1211</v>
      </c>
      <c r="W186" s="210" t="s">
        <v>1760</v>
      </c>
      <c r="X186" s="452">
        <v>267.39999999999998</v>
      </c>
      <c r="Y186" s="454"/>
    </row>
    <row r="187" spans="1:25" ht="35.25" customHeight="1">
      <c r="A187" s="78"/>
      <c r="B187" s="79"/>
      <c r="C187" s="79"/>
      <c r="D187" s="79"/>
      <c r="E187" s="67"/>
      <c r="F187" s="79"/>
      <c r="G187" s="67"/>
      <c r="H187" s="66">
        <v>2012501</v>
      </c>
      <c r="I187" s="58" t="s">
        <v>1212</v>
      </c>
      <c r="J187" s="260">
        <v>4884</v>
      </c>
      <c r="K187" s="228">
        <v>4386</v>
      </c>
      <c r="L187" s="63">
        <v>4362</v>
      </c>
      <c r="M187" s="67">
        <f>L187/K187</f>
        <v>0.99452804377564974</v>
      </c>
      <c r="N187" s="63">
        <v>1937</v>
      </c>
      <c r="O187" s="67">
        <f t="shared" si="11"/>
        <v>1.2519359834796076</v>
      </c>
      <c r="T187" s="72"/>
      <c r="V187" s="58" t="s">
        <v>1212</v>
      </c>
      <c r="W187" s="210" t="s">
        <v>1761</v>
      </c>
      <c r="X187" s="452">
        <v>4884</v>
      </c>
      <c r="Y187" s="455" t="s">
        <v>3217</v>
      </c>
    </row>
    <row r="188" spans="1:25" ht="18" customHeight="1">
      <c r="A188" s="78"/>
      <c r="B188" s="79"/>
      <c r="C188" s="79"/>
      <c r="D188" s="79"/>
      <c r="E188" s="67"/>
      <c r="F188" s="79"/>
      <c r="G188" s="67"/>
      <c r="H188" s="66">
        <v>2012502</v>
      </c>
      <c r="I188" s="66" t="s">
        <v>1101</v>
      </c>
      <c r="J188" s="260">
        <v>588</v>
      </c>
      <c r="K188" s="260"/>
      <c r="L188" s="63">
        <v>571</v>
      </c>
      <c r="M188" s="67" t="str">
        <f t="shared" si="12"/>
        <v/>
      </c>
      <c r="N188" s="63">
        <v>600</v>
      </c>
      <c r="O188" s="67">
        <f t="shared" si="11"/>
        <v>-4.8333333333333339E-2</v>
      </c>
      <c r="T188" s="72"/>
      <c r="V188" s="66" t="s">
        <v>1101</v>
      </c>
      <c r="W188" s="210" t="s">
        <v>1649</v>
      </c>
      <c r="X188" s="452">
        <v>588</v>
      </c>
      <c r="Y188" s="454"/>
    </row>
    <row r="189" spans="1:25" ht="18" customHeight="1">
      <c r="A189" s="78"/>
      <c r="B189" s="79"/>
      <c r="C189" s="79"/>
      <c r="D189" s="79"/>
      <c r="E189" s="67"/>
      <c r="F189" s="79"/>
      <c r="G189" s="67"/>
      <c r="H189" s="66">
        <v>2012503</v>
      </c>
      <c r="I189" s="66" t="s">
        <v>1102</v>
      </c>
      <c r="J189" s="260">
        <v>0</v>
      </c>
      <c r="K189" s="260"/>
      <c r="L189" s="65">
        <v>0</v>
      </c>
      <c r="M189" s="67" t="str">
        <f t="shared" si="12"/>
        <v/>
      </c>
      <c r="N189" s="65"/>
      <c r="O189" s="67"/>
      <c r="T189" s="72"/>
      <c r="V189" s="66" t="s">
        <v>1102</v>
      </c>
      <c r="W189" s="210" t="s">
        <v>1650</v>
      </c>
      <c r="X189" s="452">
        <v>0</v>
      </c>
      <c r="Y189" s="454"/>
    </row>
    <row r="190" spans="1:25" ht="18" customHeight="1">
      <c r="A190" s="78"/>
      <c r="B190" s="79"/>
      <c r="C190" s="79"/>
      <c r="D190" s="79"/>
      <c r="E190" s="67"/>
      <c r="F190" s="79"/>
      <c r="G190" s="67"/>
      <c r="H190" s="66">
        <v>2012504</v>
      </c>
      <c r="I190" s="66" t="s">
        <v>1103</v>
      </c>
      <c r="J190" s="260">
        <v>0</v>
      </c>
      <c r="K190" s="260"/>
      <c r="L190" s="65">
        <v>0</v>
      </c>
      <c r="M190" s="67" t="str">
        <f t="shared" si="12"/>
        <v/>
      </c>
      <c r="N190" s="65"/>
      <c r="O190" s="67"/>
      <c r="T190" s="72"/>
      <c r="V190" s="66" t="s">
        <v>1103</v>
      </c>
      <c r="W190" s="210" t="s">
        <v>1651</v>
      </c>
      <c r="X190" s="452">
        <v>0</v>
      </c>
      <c r="Y190" s="454"/>
    </row>
    <row r="191" spans="1:25" ht="18" customHeight="1">
      <c r="A191" s="78"/>
      <c r="B191" s="79"/>
      <c r="C191" s="79"/>
      <c r="D191" s="79"/>
      <c r="E191" s="67"/>
      <c r="F191" s="79"/>
      <c r="G191" s="67"/>
      <c r="H191" s="66">
        <v>2012505</v>
      </c>
      <c r="I191" s="66" t="s">
        <v>1213</v>
      </c>
      <c r="J191" s="260">
        <v>3043</v>
      </c>
      <c r="K191" s="260"/>
      <c r="L191" s="63">
        <v>2689</v>
      </c>
      <c r="M191" s="67" t="str">
        <f t="shared" si="12"/>
        <v/>
      </c>
      <c r="N191" s="63">
        <v>300</v>
      </c>
      <c r="O191" s="67">
        <f t="shared" si="11"/>
        <v>7.9633333333333329</v>
      </c>
      <c r="T191" s="72"/>
      <c r="V191" s="66" t="s">
        <v>1213</v>
      </c>
      <c r="W191" s="210" t="s">
        <v>1762</v>
      </c>
      <c r="X191" s="452">
        <v>3043</v>
      </c>
      <c r="Y191" s="454"/>
    </row>
    <row r="192" spans="1:25" ht="18" customHeight="1">
      <c r="A192" s="78"/>
      <c r="B192" s="79"/>
      <c r="C192" s="79"/>
      <c r="D192" s="79"/>
      <c r="E192" s="67"/>
      <c r="F192" s="79"/>
      <c r="G192" s="67"/>
      <c r="H192" s="66">
        <v>2012506</v>
      </c>
      <c r="I192" s="66" t="s">
        <v>1214</v>
      </c>
      <c r="J192" s="260">
        <v>308.04000000000002</v>
      </c>
      <c r="K192" s="260"/>
      <c r="L192" s="63">
        <v>222</v>
      </c>
      <c r="M192" s="67" t="str">
        <f t="shared" si="12"/>
        <v/>
      </c>
      <c r="N192" s="63">
        <v>207</v>
      </c>
      <c r="O192" s="67">
        <f t="shared" si="11"/>
        <v>7.2463768115942129E-2</v>
      </c>
      <c r="T192" s="72"/>
      <c r="V192" s="66" t="s">
        <v>1214</v>
      </c>
      <c r="W192" s="210" t="s">
        <v>1763</v>
      </c>
      <c r="X192" s="452">
        <v>308.04000000000002</v>
      </c>
      <c r="Y192" s="454"/>
    </row>
    <row r="193" spans="1:25" ht="18" customHeight="1">
      <c r="A193" s="78"/>
      <c r="B193" s="79"/>
      <c r="C193" s="79"/>
      <c r="D193" s="79"/>
      <c r="E193" s="67"/>
      <c r="F193" s="79"/>
      <c r="G193" s="67"/>
      <c r="H193" s="66">
        <v>2012550</v>
      </c>
      <c r="I193" s="66" t="s">
        <v>1215</v>
      </c>
      <c r="J193" s="260">
        <v>923.8</v>
      </c>
      <c r="K193" s="260"/>
      <c r="L193" s="63">
        <v>790</v>
      </c>
      <c r="M193" s="67" t="str">
        <f t="shared" si="12"/>
        <v/>
      </c>
      <c r="N193" s="63">
        <v>683</v>
      </c>
      <c r="O193" s="67">
        <f t="shared" si="11"/>
        <v>0.15666178623718885</v>
      </c>
      <c r="T193" s="72"/>
      <c r="V193" s="66" t="s">
        <v>1215</v>
      </c>
      <c r="W193" s="210" t="s">
        <v>1764</v>
      </c>
      <c r="X193" s="452">
        <v>923.8</v>
      </c>
      <c r="Y193" s="454"/>
    </row>
    <row r="194" spans="1:25" ht="18" customHeight="1">
      <c r="A194" s="78"/>
      <c r="B194" s="79"/>
      <c r="C194" s="79"/>
      <c r="D194" s="79"/>
      <c r="E194" s="67"/>
      <c r="F194" s="79"/>
      <c r="G194" s="67"/>
      <c r="H194" s="66">
        <v>2012599</v>
      </c>
      <c r="I194" s="66" t="s">
        <v>1110</v>
      </c>
      <c r="J194" s="260">
        <v>0</v>
      </c>
      <c r="K194" s="260"/>
      <c r="L194" s="65">
        <v>0</v>
      </c>
      <c r="M194" s="67" t="str">
        <f t="shared" si="12"/>
        <v/>
      </c>
      <c r="N194" s="65"/>
      <c r="O194" s="67"/>
      <c r="T194" s="72"/>
      <c r="V194" s="66" t="s">
        <v>1110</v>
      </c>
      <c r="W194" s="210" t="s">
        <v>1658</v>
      </c>
      <c r="X194" s="452">
        <v>0</v>
      </c>
      <c r="Y194" s="454"/>
    </row>
    <row r="195" spans="1:25" ht="18" customHeight="1">
      <c r="A195" s="78"/>
      <c r="B195" s="79"/>
      <c r="C195" s="79"/>
      <c r="D195" s="79"/>
      <c r="E195" s="67"/>
      <c r="F195" s="79"/>
      <c r="G195" s="67"/>
      <c r="H195" s="66">
        <v>20126</v>
      </c>
      <c r="I195" s="66" t="s">
        <v>1216</v>
      </c>
      <c r="J195" s="260">
        <v>21</v>
      </c>
      <c r="K195" s="260"/>
      <c r="L195" s="63">
        <v>90</v>
      </c>
      <c r="M195" s="67"/>
      <c r="N195" s="63">
        <v>147</v>
      </c>
      <c r="O195" s="67">
        <f t="shared" si="11"/>
        <v>-0.38775510204081631</v>
      </c>
      <c r="T195" s="72"/>
      <c r="V195" s="66" t="s">
        <v>1216</v>
      </c>
      <c r="W195" s="210" t="s">
        <v>1765</v>
      </c>
      <c r="X195" s="452">
        <v>21</v>
      </c>
      <c r="Y195" s="454"/>
    </row>
    <row r="196" spans="1:25" ht="33" customHeight="1">
      <c r="A196" s="78"/>
      <c r="B196" s="79"/>
      <c r="C196" s="79"/>
      <c r="D196" s="79"/>
      <c r="E196" s="67"/>
      <c r="F196" s="79"/>
      <c r="G196" s="67"/>
      <c r="H196" s="66">
        <v>2012601</v>
      </c>
      <c r="I196" s="58" t="s">
        <v>1217</v>
      </c>
      <c r="J196" s="260">
        <v>3599.84</v>
      </c>
      <c r="K196" s="228">
        <v>9728</v>
      </c>
      <c r="L196" s="63">
        <v>9728</v>
      </c>
      <c r="M196" s="67">
        <f>L196/K196</f>
        <v>1</v>
      </c>
      <c r="N196" s="63">
        <v>3162</v>
      </c>
      <c r="O196" s="67">
        <f t="shared" si="11"/>
        <v>2.0765338393421886</v>
      </c>
      <c r="T196" s="72"/>
      <c r="V196" s="58" t="s">
        <v>1217</v>
      </c>
      <c r="W196" s="210" t="s">
        <v>1766</v>
      </c>
      <c r="X196" s="452">
        <v>3599.84</v>
      </c>
      <c r="Y196" s="455" t="s">
        <v>3218</v>
      </c>
    </row>
    <row r="197" spans="1:25" ht="18" customHeight="1">
      <c r="A197" s="78"/>
      <c r="B197" s="79"/>
      <c r="C197" s="79"/>
      <c r="D197" s="79"/>
      <c r="E197" s="67"/>
      <c r="F197" s="79"/>
      <c r="G197" s="67"/>
      <c r="H197" s="66">
        <v>2012602</v>
      </c>
      <c r="I197" s="66" t="s">
        <v>1101</v>
      </c>
      <c r="J197" s="260">
        <v>1344</v>
      </c>
      <c r="K197" s="260"/>
      <c r="L197" s="63">
        <v>1287</v>
      </c>
      <c r="M197" s="67" t="str">
        <f t="shared" si="12"/>
        <v/>
      </c>
      <c r="N197" s="63">
        <v>1450</v>
      </c>
      <c r="O197" s="67">
        <f t="shared" si="11"/>
        <v>-0.11241379310344823</v>
      </c>
      <c r="T197" s="72"/>
      <c r="V197" s="66" t="s">
        <v>1101</v>
      </c>
      <c r="W197" s="210" t="s">
        <v>1649</v>
      </c>
      <c r="X197" s="452">
        <v>1344</v>
      </c>
      <c r="Y197" s="454"/>
    </row>
    <row r="198" spans="1:25" ht="18" customHeight="1">
      <c r="A198" s="78"/>
      <c r="B198" s="79"/>
      <c r="C198" s="79"/>
      <c r="D198" s="79"/>
      <c r="E198" s="67"/>
      <c r="F198" s="79"/>
      <c r="G198" s="67"/>
      <c r="H198" s="66">
        <v>2012603</v>
      </c>
      <c r="I198" s="66" t="s">
        <v>1102</v>
      </c>
      <c r="J198" s="260">
        <v>0</v>
      </c>
      <c r="K198" s="260"/>
      <c r="L198" s="63">
        <v>0</v>
      </c>
      <c r="M198" s="67" t="str">
        <f t="shared" si="12"/>
        <v/>
      </c>
      <c r="N198" s="63">
        <v>13</v>
      </c>
      <c r="O198" s="67">
        <f t="shared" si="11"/>
        <v>-1</v>
      </c>
      <c r="T198" s="72"/>
      <c r="V198" s="66" t="s">
        <v>1102</v>
      </c>
      <c r="W198" s="210" t="s">
        <v>1650</v>
      </c>
      <c r="X198" s="452">
        <v>0</v>
      </c>
      <c r="Y198" s="454"/>
    </row>
    <row r="199" spans="1:25" ht="18" customHeight="1">
      <c r="A199" s="78"/>
      <c r="B199" s="79"/>
      <c r="C199" s="79"/>
      <c r="D199" s="79"/>
      <c r="E199" s="67"/>
      <c r="F199" s="79"/>
      <c r="G199" s="67"/>
      <c r="H199" s="66">
        <v>2012604</v>
      </c>
      <c r="I199" s="66" t="s">
        <v>1103</v>
      </c>
      <c r="J199" s="260">
        <v>0</v>
      </c>
      <c r="K199" s="260"/>
      <c r="L199" s="65">
        <v>0</v>
      </c>
      <c r="M199" s="67" t="str">
        <f t="shared" si="12"/>
        <v/>
      </c>
      <c r="N199" s="65"/>
      <c r="O199" s="67"/>
      <c r="T199" s="72"/>
      <c r="V199" s="66" t="s">
        <v>1103</v>
      </c>
      <c r="W199" s="210" t="s">
        <v>1651</v>
      </c>
      <c r="X199" s="452">
        <v>0</v>
      </c>
      <c r="Y199" s="454"/>
    </row>
    <row r="200" spans="1:25" ht="18" customHeight="1">
      <c r="A200" s="78"/>
      <c r="B200" s="79"/>
      <c r="C200" s="79"/>
      <c r="D200" s="79"/>
      <c r="E200" s="67"/>
      <c r="F200" s="79"/>
      <c r="G200" s="67"/>
      <c r="H200" s="66">
        <v>2012699</v>
      </c>
      <c r="I200" s="66" t="s">
        <v>1218</v>
      </c>
      <c r="J200" s="260">
        <v>1381.6</v>
      </c>
      <c r="K200" s="260"/>
      <c r="L200" s="63">
        <v>1168</v>
      </c>
      <c r="M200" s="67" t="str">
        <f t="shared" si="12"/>
        <v/>
      </c>
      <c r="N200" s="63">
        <v>921</v>
      </c>
      <c r="O200" s="67">
        <f t="shared" si="11"/>
        <v>0.26818675352877297</v>
      </c>
      <c r="T200" s="72"/>
      <c r="V200" s="66" t="s">
        <v>1218</v>
      </c>
      <c r="W200" s="210" t="s">
        <v>1767</v>
      </c>
      <c r="X200" s="452">
        <v>1381.6</v>
      </c>
      <c r="Y200" s="454"/>
    </row>
    <row r="201" spans="1:25" ht="18" customHeight="1">
      <c r="A201" s="78"/>
      <c r="B201" s="79"/>
      <c r="C201" s="79"/>
      <c r="D201" s="79"/>
      <c r="E201" s="67"/>
      <c r="F201" s="79"/>
      <c r="G201" s="67"/>
      <c r="H201" s="66">
        <v>20128</v>
      </c>
      <c r="I201" s="66" t="s">
        <v>1219</v>
      </c>
      <c r="J201" s="260">
        <v>874</v>
      </c>
      <c r="K201" s="260"/>
      <c r="L201" s="63">
        <v>7273</v>
      </c>
      <c r="M201" s="67"/>
      <c r="N201" s="63">
        <v>778</v>
      </c>
      <c r="O201" s="67">
        <f t="shared" si="11"/>
        <v>8.3483290488431869</v>
      </c>
      <c r="P201" s="54" t="s">
        <v>1220</v>
      </c>
      <c r="Q201" s="44">
        <v>2997</v>
      </c>
      <c r="R201" s="44">
        <v>8631</v>
      </c>
      <c r="S201" s="44">
        <v>8631</v>
      </c>
      <c r="T201" s="72" t="s">
        <v>1217</v>
      </c>
      <c r="U201" s="44">
        <v>2986</v>
      </c>
      <c r="V201" s="66" t="s">
        <v>1219</v>
      </c>
      <c r="W201" s="210" t="s">
        <v>1768</v>
      </c>
      <c r="X201" s="452">
        <v>874</v>
      </c>
      <c r="Y201" s="454"/>
    </row>
    <row r="202" spans="1:25" ht="18" customHeight="1">
      <c r="A202" s="78"/>
      <c r="B202" s="79"/>
      <c r="C202" s="79"/>
      <c r="D202" s="79"/>
      <c r="E202" s="67"/>
      <c r="F202" s="79"/>
      <c r="G202" s="67"/>
      <c r="H202" s="66">
        <v>2012801</v>
      </c>
      <c r="I202" s="58" t="s">
        <v>1220</v>
      </c>
      <c r="J202" s="260">
        <v>8417.2800000000007</v>
      </c>
      <c r="K202" s="228">
        <v>8547</v>
      </c>
      <c r="L202" s="63">
        <v>8547</v>
      </c>
      <c r="M202" s="67">
        <f>L202/K202</f>
        <v>1</v>
      </c>
      <c r="N202" s="63">
        <v>8632</v>
      </c>
      <c r="O202" s="67">
        <f t="shared" si="11"/>
        <v>-9.847080630213112E-3</v>
      </c>
      <c r="P202" s="54" t="s">
        <v>1222</v>
      </c>
      <c r="Q202" s="44">
        <v>6741</v>
      </c>
      <c r="R202" s="44">
        <v>7031</v>
      </c>
      <c r="S202" s="44">
        <v>7031</v>
      </c>
      <c r="T202" s="72" t="s">
        <v>1220</v>
      </c>
      <c r="U202" s="44">
        <v>6016</v>
      </c>
      <c r="V202" s="58" t="s">
        <v>1220</v>
      </c>
      <c r="W202" s="44" t="s">
        <v>1769</v>
      </c>
      <c r="X202" s="44">
        <v>8417.2800000000007</v>
      </c>
      <c r="Y202" s="454"/>
    </row>
    <row r="203" spans="1:25" ht="18" customHeight="1">
      <c r="A203" s="78"/>
      <c r="B203" s="79"/>
      <c r="C203" s="79"/>
      <c r="D203" s="79"/>
      <c r="E203" s="67"/>
      <c r="F203" s="79"/>
      <c r="G203" s="67"/>
      <c r="H203" s="66">
        <v>2012802</v>
      </c>
      <c r="I203" s="66" t="s">
        <v>1101</v>
      </c>
      <c r="J203" s="260">
        <v>2096.1799999999998</v>
      </c>
      <c r="K203" s="260"/>
      <c r="L203" s="63">
        <v>2076</v>
      </c>
      <c r="M203" s="67" t="str">
        <f t="shared" si="12"/>
        <v/>
      </c>
      <c r="N203" s="63">
        <v>2254</v>
      </c>
      <c r="O203" s="67">
        <f t="shared" si="11"/>
        <v>-7.8970718722271571E-2</v>
      </c>
      <c r="P203" s="54" t="s">
        <v>1226</v>
      </c>
      <c r="Q203" s="44">
        <v>6222</v>
      </c>
      <c r="R203" s="44">
        <v>5280</v>
      </c>
      <c r="S203" s="44">
        <v>5275</v>
      </c>
      <c r="T203" s="72" t="s">
        <v>1222</v>
      </c>
      <c r="U203" s="44">
        <v>7633</v>
      </c>
      <c r="V203" s="66" t="s">
        <v>1101</v>
      </c>
      <c r="W203" s="44" t="s">
        <v>1649</v>
      </c>
      <c r="X203" s="44">
        <v>2096.1799999999998</v>
      </c>
      <c r="Y203" s="454"/>
    </row>
    <row r="204" spans="1:25" ht="18" customHeight="1">
      <c r="A204" s="78"/>
      <c r="B204" s="79"/>
      <c r="C204" s="79"/>
      <c r="D204" s="79"/>
      <c r="E204" s="67"/>
      <c r="F204" s="79"/>
      <c r="G204" s="67"/>
      <c r="H204" s="66">
        <v>2012803</v>
      </c>
      <c r="I204" s="66" t="s">
        <v>1102</v>
      </c>
      <c r="J204" s="260">
        <v>5518.4</v>
      </c>
      <c r="K204" s="260"/>
      <c r="L204" s="63">
        <v>5596</v>
      </c>
      <c r="M204" s="67" t="str">
        <f t="shared" si="12"/>
        <v/>
      </c>
      <c r="N204" s="63">
        <v>6142</v>
      </c>
      <c r="O204" s="67">
        <f t="shared" si="11"/>
        <v>-8.8896125040703322E-2</v>
      </c>
      <c r="P204" s="54" t="s">
        <v>1229</v>
      </c>
      <c r="Q204" s="44">
        <v>3407</v>
      </c>
      <c r="R204" s="44">
        <v>3111</v>
      </c>
      <c r="S204" s="44">
        <v>3066</v>
      </c>
      <c r="T204" s="72" t="s">
        <v>1226</v>
      </c>
      <c r="U204" s="44">
        <v>5543</v>
      </c>
      <c r="V204" s="66" t="s">
        <v>1102</v>
      </c>
      <c r="W204" s="44" t="s">
        <v>1650</v>
      </c>
      <c r="X204" s="44">
        <v>5518.4</v>
      </c>
      <c r="Y204" s="454"/>
    </row>
    <row r="205" spans="1:25" ht="18" customHeight="1">
      <c r="A205" s="78"/>
      <c r="B205" s="79"/>
      <c r="C205" s="79"/>
      <c r="D205" s="79"/>
      <c r="E205" s="67"/>
      <c r="F205" s="79"/>
      <c r="G205" s="67"/>
      <c r="H205" s="66">
        <v>2012804</v>
      </c>
      <c r="I205" s="66" t="s">
        <v>1103</v>
      </c>
      <c r="J205" s="260">
        <v>0</v>
      </c>
      <c r="K205" s="260"/>
      <c r="L205" s="65">
        <v>0</v>
      </c>
      <c r="M205" s="67" t="str">
        <f t="shared" si="12"/>
        <v/>
      </c>
      <c r="N205" s="65"/>
      <c r="O205" s="67"/>
      <c r="P205" s="54" t="s">
        <v>1231</v>
      </c>
      <c r="Q205" s="44">
        <v>3207</v>
      </c>
      <c r="R205" s="44">
        <v>3282</v>
      </c>
      <c r="S205" s="44">
        <v>3262</v>
      </c>
      <c r="T205" s="72" t="s">
        <v>1229</v>
      </c>
      <c r="U205" s="44">
        <v>3321</v>
      </c>
      <c r="V205" s="66" t="s">
        <v>1103</v>
      </c>
      <c r="W205" s="44" t="s">
        <v>1651</v>
      </c>
      <c r="X205" s="44">
        <v>0</v>
      </c>
      <c r="Y205" s="454"/>
    </row>
    <row r="206" spans="1:25" ht="18" customHeight="1">
      <c r="A206" s="78"/>
      <c r="B206" s="79"/>
      <c r="C206" s="79"/>
      <c r="D206" s="79"/>
      <c r="E206" s="67"/>
      <c r="F206" s="79"/>
      <c r="G206" s="67"/>
      <c r="H206" s="66">
        <v>2012850</v>
      </c>
      <c r="I206" s="66" t="s">
        <v>1115</v>
      </c>
      <c r="J206" s="260">
        <v>31</v>
      </c>
      <c r="K206" s="260"/>
      <c r="L206" s="63">
        <v>26</v>
      </c>
      <c r="M206" s="67" t="str">
        <f t="shared" si="12"/>
        <v/>
      </c>
      <c r="N206" s="63">
        <v>29</v>
      </c>
      <c r="O206" s="67">
        <f t="shared" si="11"/>
        <v>-0.10344827586206895</v>
      </c>
      <c r="P206" s="54" t="s">
        <v>1233</v>
      </c>
      <c r="Q206" s="44">
        <v>3203</v>
      </c>
      <c r="R206" s="44">
        <v>3267</v>
      </c>
      <c r="S206" s="44">
        <v>3267</v>
      </c>
      <c r="T206" s="72" t="s">
        <v>1231</v>
      </c>
      <c r="U206" s="44">
        <v>2618</v>
      </c>
      <c r="V206" s="66" t="s">
        <v>1115</v>
      </c>
      <c r="W206" s="44" t="s">
        <v>1663</v>
      </c>
      <c r="X206" s="44">
        <v>31</v>
      </c>
      <c r="Y206" s="454"/>
    </row>
    <row r="207" spans="1:25" ht="18" customHeight="1">
      <c r="A207" s="78"/>
      <c r="B207" s="79"/>
      <c r="C207" s="79"/>
      <c r="D207" s="79"/>
      <c r="E207" s="67"/>
      <c r="F207" s="79"/>
      <c r="G207" s="67"/>
      <c r="H207" s="66">
        <v>2012899</v>
      </c>
      <c r="I207" s="66" t="s">
        <v>1110</v>
      </c>
      <c r="J207" s="260">
        <v>0</v>
      </c>
      <c r="K207" s="260"/>
      <c r="L207" s="65">
        <v>0</v>
      </c>
      <c r="M207" s="67" t="str">
        <f t="shared" si="12"/>
        <v/>
      </c>
      <c r="N207" s="65"/>
      <c r="O207" s="67"/>
      <c r="P207" s="54" t="s">
        <v>1235</v>
      </c>
      <c r="Q207" s="44">
        <v>0</v>
      </c>
      <c r="R207" s="44">
        <v>0</v>
      </c>
      <c r="S207" s="44">
        <v>0</v>
      </c>
      <c r="T207" s="72" t="s">
        <v>1233</v>
      </c>
      <c r="U207" s="44">
        <v>2649</v>
      </c>
      <c r="V207" s="66" t="s">
        <v>1110</v>
      </c>
      <c r="W207" s="44" t="s">
        <v>1658</v>
      </c>
      <c r="X207" s="44">
        <v>0</v>
      </c>
      <c r="Y207" s="454"/>
    </row>
    <row r="208" spans="1:25" ht="18" customHeight="1">
      <c r="A208" s="78"/>
      <c r="B208" s="79"/>
      <c r="C208" s="79"/>
      <c r="D208" s="79"/>
      <c r="E208" s="67"/>
      <c r="F208" s="79"/>
      <c r="G208" s="67"/>
      <c r="H208" s="66">
        <v>20129</v>
      </c>
      <c r="I208" s="66" t="s">
        <v>1221</v>
      </c>
      <c r="J208" s="260">
        <v>771.87</v>
      </c>
      <c r="K208" s="260"/>
      <c r="L208" s="63">
        <v>849</v>
      </c>
      <c r="M208" s="67"/>
      <c r="N208" s="63">
        <v>207</v>
      </c>
      <c r="O208" s="67">
        <f t="shared" si="11"/>
        <v>3.1014492753623184</v>
      </c>
      <c r="P208" s="54" t="s">
        <v>1005</v>
      </c>
      <c r="Q208" s="44">
        <v>17477</v>
      </c>
      <c r="R208" s="44">
        <v>16364</v>
      </c>
      <c r="S208" s="44">
        <v>16209</v>
      </c>
      <c r="T208" s="72" t="s">
        <v>1235</v>
      </c>
      <c r="U208" s="44">
        <v>0</v>
      </c>
      <c r="V208" s="66" t="s">
        <v>1221</v>
      </c>
      <c r="W208" s="44" t="s">
        <v>1770</v>
      </c>
      <c r="X208" s="44">
        <v>771.87</v>
      </c>
      <c r="Y208" s="454"/>
    </row>
    <row r="209" spans="1:25" ht="18" customHeight="1">
      <c r="A209" s="78"/>
      <c r="B209" s="79"/>
      <c r="C209" s="79"/>
      <c r="D209" s="79"/>
      <c r="E209" s="67"/>
      <c r="F209" s="79"/>
      <c r="G209" s="67"/>
      <c r="H209" s="66">
        <v>2012901</v>
      </c>
      <c r="I209" s="58" t="s">
        <v>1222</v>
      </c>
      <c r="J209" s="260">
        <v>8347.66</v>
      </c>
      <c r="K209" s="228">
        <v>8748</v>
      </c>
      <c r="L209" s="63">
        <v>8748</v>
      </c>
      <c r="M209" s="67">
        <f>L209/K209</f>
        <v>1</v>
      </c>
      <c r="N209" s="63">
        <v>8973</v>
      </c>
      <c r="O209" s="67">
        <f t="shared" si="11"/>
        <v>-2.5075225677031132E-2</v>
      </c>
      <c r="P209" s="54" t="s">
        <v>1006</v>
      </c>
      <c r="Q209" s="44">
        <v>71771</v>
      </c>
      <c r="R209" s="44">
        <v>69399</v>
      </c>
      <c r="S209" s="44">
        <v>68695</v>
      </c>
      <c r="T209" s="72" t="s">
        <v>1005</v>
      </c>
      <c r="U209" s="44">
        <v>16185</v>
      </c>
      <c r="V209" s="58" t="s">
        <v>1222</v>
      </c>
      <c r="W209" s="44" t="s">
        <v>1771</v>
      </c>
      <c r="X209" s="44">
        <v>8347.66</v>
      </c>
      <c r="Y209" s="454"/>
    </row>
    <row r="210" spans="1:25" ht="18" customHeight="1">
      <c r="A210" s="78"/>
      <c r="B210" s="79"/>
      <c r="C210" s="79"/>
      <c r="D210" s="79"/>
      <c r="E210" s="67"/>
      <c r="F210" s="79"/>
      <c r="G210" s="67"/>
      <c r="H210" s="66">
        <v>2012902</v>
      </c>
      <c r="I210" s="66" t="s">
        <v>1101</v>
      </c>
      <c r="J210" s="260">
        <v>3021</v>
      </c>
      <c r="K210" s="260"/>
      <c r="L210" s="63">
        <v>3185</v>
      </c>
      <c r="M210" s="67" t="str">
        <f t="shared" si="12"/>
        <v/>
      </c>
      <c r="N210" s="63">
        <v>3131</v>
      </c>
      <c r="O210" s="67">
        <f t="shared" si="11"/>
        <v>1.7246885978920545E-2</v>
      </c>
      <c r="P210" s="54" t="s">
        <v>1242</v>
      </c>
      <c r="Q210" s="44">
        <v>0</v>
      </c>
      <c r="R210" s="44">
        <v>0</v>
      </c>
      <c r="S210" s="44">
        <v>0</v>
      </c>
      <c r="T210" s="72" t="s">
        <v>1006</v>
      </c>
      <c r="U210" s="44">
        <v>65407</v>
      </c>
      <c r="V210" s="66" t="s">
        <v>1101</v>
      </c>
      <c r="W210" s="44" t="s">
        <v>1649</v>
      </c>
      <c r="X210" s="44">
        <v>3021</v>
      </c>
      <c r="Y210" s="454"/>
    </row>
    <row r="211" spans="1:25" ht="18" customHeight="1">
      <c r="A211" s="78"/>
      <c r="B211" s="79"/>
      <c r="C211" s="79"/>
      <c r="D211" s="79"/>
      <c r="E211" s="67"/>
      <c r="F211" s="79"/>
      <c r="G211" s="67"/>
      <c r="H211" s="66">
        <v>2012903</v>
      </c>
      <c r="I211" s="66" t="s">
        <v>1102</v>
      </c>
      <c r="J211" s="260">
        <v>1854</v>
      </c>
      <c r="K211" s="260"/>
      <c r="L211" s="63">
        <v>1918</v>
      </c>
      <c r="M211" s="67" t="str">
        <f t="shared" si="12"/>
        <v/>
      </c>
      <c r="N211" s="63">
        <v>1666</v>
      </c>
      <c r="O211" s="67">
        <f t="shared" ref="O211:O256" si="13">L211/N211-1</f>
        <v>0.15126050420168058</v>
      </c>
      <c r="P211" s="54" t="s">
        <v>1243</v>
      </c>
      <c r="Q211" s="44">
        <v>0</v>
      </c>
      <c r="R211" s="44">
        <v>0</v>
      </c>
      <c r="S211" s="44">
        <v>0</v>
      </c>
      <c r="T211" s="71" t="s">
        <v>1044</v>
      </c>
      <c r="U211" s="44">
        <v>0</v>
      </c>
      <c r="V211" s="66" t="s">
        <v>1102</v>
      </c>
      <c r="W211" s="44" t="s">
        <v>1650</v>
      </c>
      <c r="X211" s="44">
        <v>1854</v>
      </c>
      <c r="Y211" s="454"/>
    </row>
    <row r="212" spans="1:25" ht="18" customHeight="1">
      <c r="A212" s="78"/>
      <c r="B212" s="79"/>
      <c r="C212" s="79"/>
      <c r="D212" s="79"/>
      <c r="E212" s="67"/>
      <c r="F212" s="79"/>
      <c r="G212" s="67"/>
      <c r="H212" s="66">
        <v>2012904</v>
      </c>
      <c r="I212" s="66" t="s">
        <v>1103</v>
      </c>
      <c r="J212" s="260">
        <v>0</v>
      </c>
      <c r="K212" s="260"/>
      <c r="L212" s="65">
        <v>0</v>
      </c>
      <c r="M212" s="67" t="str">
        <f t="shared" si="12"/>
        <v/>
      </c>
      <c r="N212" s="65"/>
      <c r="O212" s="67"/>
      <c r="P212" s="54" t="s">
        <v>1245</v>
      </c>
      <c r="Q212" s="44">
        <v>0</v>
      </c>
      <c r="R212" s="44">
        <v>0</v>
      </c>
      <c r="S212" s="44">
        <v>0</v>
      </c>
      <c r="T212" s="72" t="s">
        <v>1243</v>
      </c>
      <c r="U212" s="44">
        <v>0</v>
      </c>
      <c r="V212" s="66" t="s">
        <v>1103</v>
      </c>
      <c r="W212" s="44" t="s">
        <v>1651</v>
      </c>
      <c r="X212" s="44">
        <v>0</v>
      </c>
      <c r="Y212" s="454"/>
    </row>
    <row r="213" spans="1:25" ht="18" customHeight="1">
      <c r="A213" s="78"/>
      <c r="B213" s="79"/>
      <c r="C213" s="79"/>
      <c r="D213" s="79"/>
      <c r="E213" s="67"/>
      <c r="F213" s="79"/>
      <c r="G213" s="67"/>
      <c r="H213" s="66">
        <v>2012905</v>
      </c>
      <c r="I213" s="66" t="s">
        <v>1223</v>
      </c>
      <c r="J213" s="260">
        <v>0</v>
      </c>
      <c r="K213" s="260"/>
      <c r="L213" s="65">
        <v>0</v>
      </c>
      <c r="M213" s="67" t="str">
        <f t="shared" si="12"/>
        <v/>
      </c>
      <c r="N213" s="65"/>
      <c r="O213" s="67"/>
      <c r="P213" s="54" t="s">
        <v>1248</v>
      </c>
      <c r="Q213" s="44">
        <v>0</v>
      </c>
      <c r="R213" s="44">
        <v>0</v>
      </c>
      <c r="S213" s="44">
        <v>0</v>
      </c>
      <c r="T213" s="72" t="s">
        <v>1245</v>
      </c>
      <c r="U213" s="44">
        <v>0</v>
      </c>
      <c r="V213" s="66" t="s">
        <v>1223</v>
      </c>
      <c r="W213" s="44" t="s">
        <v>1772</v>
      </c>
      <c r="X213" s="44">
        <v>0</v>
      </c>
      <c r="Y213" s="454"/>
    </row>
    <row r="214" spans="1:25" ht="18" customHeight="1">
      <c r="A214" s="78"/>
      <c r="B214" s="79"/>
      <c r="C214" s="79"/>
      <c r="D214" s="79"/>
      <c r="E214" s="67"/>
      <c r="F214" s="79"/>
      <c r="G214" s="67"/>
      <c r="H214" s="66">
        <v>2012950</v>
      </c>
      <c r="I214" s="66" t="s">
        <v>1224</v>
      </c>
      <c r="J214" s="260">
        <v>0</v>
      </c>
      <c r="K214" s="260"/>
      <c r="L214" s="65">
        <v>0</v>
      </c>
      <c r="M214" s="67" t="str">
        <f t="shared" si="12"/>
        <v/>
      </c>
      <c r="N214" s="65"/>
      <c r="O214" s="67"/>
      <c r="P214" s="54" t="s">
        <v>1</v>
      </c>
      <c r="Q214" s="44">
        <v>0</v>
      </c>
      <c r="R214" s="44">
        <v>0</v>
      </c>
      <c r="S214" s="44">
        <v>0</v>
      </c>
      <c r="T214" s="72" t="s">
        <v>1248</v>
      </c>
      <c r="U214" s="44">
        <v>0</v>
      </c>
      <c r="V214" s="66" t="s">
        <v>1224</v>
      </c>
      <c r="W214" s="44" t="s">
        <v>1773</v>
      </c>
      <c r="X214" s="44">
        <v>0</v>
      </c>
      <c r="Y214" s="454"/>
    </row>
    <row r="215" spans="1:25" ht="18" customHeight="1">
      <c r="A215" s="78"/>
      <c r="B215" s="79"/>
      <c r="C215" s="79"/>
      <c r="D215" s="79"/>
      <c r="E215" s="67"/>
      <c r="F215" s="79"/>
      <c r="G215" s="67"/>
      <c r="H215" s="66">
        <v>2012999</v>
      </c>
      <c r="I215" s="66" t="s">
        <v>1110</v>
      </c>
      <c r="J215" s="260">
        <v>0</v>
      </c>
      <c r="K215" s="260"/>
      <c r="L215" s="65">
        <v>0</v>
      </c>
      <c r="M215" s="67" t="str">
        <f t="shared" si="12"/>
        <v/>
      </c>
      <c r="N215" s="65"/>
      <c r="O215" s="67"/>
      <c r="P215" s="54" t="s">
        <v>7</v>
      </c>
      <c r="Q215" s="44">
        <v>0</v>
      </c>
      <c r="R215" s="44">
        <v>0</v>
      </c>
      <c r="S215" s="44">
        <v>0</v>
      </c>
      <c r="T215" s="72" t="s">
        <v>1</v>
      </c>
      <c r="U215" s="44">
        <v>0</v>
      </c>
      <c r="V215" s="66" t="s">
        <v>1110</v>
      </c>
      <c r="W215" s="44" t="s">
        <v>1658</v>
      </c>
      <c r="X215" s="44">
        <v>0</v>
      </c>
      <c r="Y215" s="454"/>
    </row>
    <row r="216" spans="1:25" ht="18" customHeight="1">
      <c r="A216" s="78"/>
      <c r="B216" s="79"/>
      <c r="C216" s="79"/>
      <c r="D216" s="79"/>
      <c r="E216" s="67"/>
      <c r="F216" s="79"/>
      <c r="G216" s="67"/>
      <c r="H216" s="66">
        <v>20131</v>
      </c>
      <c r="I216" s="66" t="s">
        <v>1225</v>
      </c>
      <c r="J216" s="260">
        <v>3472.78</v>
      </c>
      <c r="K216" s="260"/>
      <c r="L216" s="63">
        <v>3645</v>
      </c>
      <c r="M216" s="67"/>
      <c r="N216" s="63">
        <v>4176</v>
      </c>
      <c r="O216" s="67">
        <f t="shared" si="13"/>
        <v>-0.12715517241379315</v>
      </c>
      <c r="P216" s="54" t="s">
        <v>1007</v>
      </c>
      <c r="Q216" s="44">
        <v>0</v>
      </c>
      <c r="R216" s="44">
        <v>0</v>
      </c>
      <c r="S216" s="44">
        <v>0</v>
      </c>
      <c r="T216" s="72" t="s">
        <v>7</v>
      </c>
      <c r="U216" s="44">
        <v>0</v>
      </c>
      <c r="V216" s="66" t="s">
        <v>1225</v>
      </c>
      <c r="W216" s="44" t="s">
        <v>1774</v>
      </c>
      <c r="X216" s="44">
        <v>3472.78</v>
      </c>
      <c r="Y216" s="454"/>
    </row>
    <row r="217" spans="1:25" ht="18" customHeight="1">
      <c r="A217" s="78"/>
      <c r="B217" s="79"/>
      <c r="C217" s="79"/>
      <c r="D217" s="79"/>
      <c r="E217" s="67"/>
      <c r="F217" s="79"/>
      <c r="G217" s="67"/>
      <c r="H217" s="66">
        <v>2013101</v>
      </c>
      <c r="I217" s="58" t="s">
        <v>1226</v>
      </c>
      <c r="J217" s="266">
        <v>7018</v>
      </c>
      <c r="K217" s="228">
        <v>5303</v>
      </c>
      <c r="L217" s="63">
        <v>5303</v>
      </c>
      <c r="M217" s="67">
        <f>L217/K217</f>
        <v>1</v>
      </c>
      <c r="N217" s="63">
        <v>6114</v>
      </c>
      <c r="O217" s="67">
        <f t="shared" si="13"/>
        <v>-0.13264638534510953</v>
      </c>
      <c r="P217" s="54" t="s">
        <v>14</v>
      </c>
      <c r="Q217" s="44">
        <v>0</v>
      </c>
      <c r="R217" s="44">
        <v>0</v>
      </c>
      <c r="S217" s="44">
        <v>0</v>
      </c>
      <c r="T217" s="72" t="s">
        <v>1007</v>
      </c>
      <c r="U217" s="44">
        <v>0</v>
      </c>
      <c r="V217" s="58" t="s">
        <v>1226</v>
      </c>
      <c r="W217" s="44" t="s">
        <v>1775</v>
      </c>
      <c r="X217" s="44">
        <v>7018</v>
      </c>
      <c r="Y217" s="454"/>
    </row>
    <row r="218" spans="1:25" ht="18" customHeight="1">
      <c r="A218" s="78"/>
      <c r="B218" s="79"/>
      <c r="C218" s="79"/>
      <c r="D218" s="79"/>
      <c r="E218" s="67"/>
      <c r="F218" s="79"/>
      <c r="G218" s="67"/>
      <c r="H218" s="66">
        <v>2013102</v>
      </c>
      <c r="I218" s="66" t="s">
        <v>1101</v>
      </c>
      <c r="J218" s="260">
        <v>3468</v>
      </c>
      <c r="K218" s="260"/>
      <c r="L218" s="63">
        <v>3706</v>
      </c>
      <c r="M218" s="67" t="str">
        <f t="shared" si="12"/>
        <v/>
      </c>
      <c r="N218" s="63">
        <v>4094</v>
      </c>
      <c r="O218" s="67">
        <f t="shared" si="13"/>
        <v>-9.4772838299951201E-2</v>
      </c>
      <c r="P218" s="54" t="s">
        <v>1008</v>
      </c>
      <c r="Q218" s="44">
        <v>0</v>
      </c>
      <c r="R218" s="44">
        <v>0</v>
      </c>
      <c r="S218" s="44">
        <v>0</v>
      </c>
      <c r="T218" s="72" t="s">
        <v>14</v>
      </c>
      <c r="U218" s="44">
        <v>0</v>
      </c>
      <c r="V218" s="66" t="s">
        <v>1101</v>
      </c>
      <c r="W218" s="44" t="s">
        <v>1649</v>
      </c>
      <c r="X218" s="44">
        <v>3468</v>
      </c>
      <c r="Y218" s="454"/>
    </row>
    <row r="219" spans="1:25" ht="18" customHeight="1">
      <c r="A219" s="78"/>
      <c r="B219" s="79"/>
      <c r="C219" s="79"/>
      <c r="D219" s="79"/>
      <c r="E219" s="67"/>
      <c r="F219" s="79"/>
      <c r="G219" s="67"/>
      <c r="H219" s="66">
        <v>2013103</v>
      </c>
      <c r="I219" s="66" t="s">
        <v>1102</v>
      </c>
      <c r="J219" s="260">
        <v>103</v>
      </c>
      <c r="K219" s="260"/>
      <c r="L219" s="63">
        <v>165</v>
      </c>
      <c r="M219" s="67" t="str">
        <f t="shared" si="12"/>
        <v/>
      </c>
      <c r="N219" s="63">
        <v>106</v>
      </c>
      <c r="O219" s="67">
        <f t="shared" si="13"/>
        <v>0.55660377358490565</v>
      </c>
      <c r="P219" s="54" t="s">
        <v>21</v>
      </c>
      <c r="Q219" s="44">
        <v>11574</v>
      </c>
      <c r="R219" s="44">
        <v>13595</v>
      </c>
      <c r="S219" s="44">
        <v>13595</v>
      </c>
      <c r="T219" s="72" t="s">
        <v>1008</v>
      </c>
      <c r="U219" s="44">
        <v>0</v>
      </c>
      <c r="V219" s="66" t="s">
        <v>1102</v>
      </c>
      <c r="W219" s="44" t="s">
        <v>1650</v>
      </c>
      <c r="X219" s="44">
        <v>103</v>
      </c>
      <c r="Y219" s="454"/>
    </row>
    <row r="220" spans="1:25" ht="18" customHeight="1">
      <c r="A220" s="78"/>
      <c r="B220" s="79"/>
      <c r="C220" s="79"/>
      <c r="D220" s="79"/>
      <c r="E220" s="67"/>
      <c r="F220" s="79"/>
      <c r="G220" s="67"/>
      <c r="H220" s="66">
        <v>2013105</v>
      </c>
      <c r="I220" s="66" t="s">
        <v>1103</v>
      </c>
      <c r="J220" s="260">
        <v>0</v>
      </c>
      <c r="K220" s="260"/>
      <c r="L220" s="65">
        <v>0</v>
      </c>
      <c r="M220" s="67" t="str">
        <f t="shared" si="12"/>
        <v/>
      </c>
      <c r="N220" s="65"/>
      <c r="O220" s="67"/>
      <c r="P220" s="54" t="s">
        <v>1009</v>
      </c>
      <c r="Q220" s="44">
        <v>0</v>
      </c>
      <c r="R220" s="44">
        <v>0</v>
      </c>
      <c r="S220" s="44">
        <v>0</v>
      </c>
      <c r="T220" s="71" t="s">
        <v>1045</v>
      </c>
      <c r="U220" s="44">
        <v>10170</v>
      </c>
      <c r="V220" s="66" t="s">
        <v>1103</v>
      </c>
      <c r="W220" s="44" t="s">
        <v>1651</v>
      </c>
      <c r="X220" s="44">
        <v>0</v>
      </c>
      <c r="Y220" s="454"/>
    </row>
    <row r="221" spans="1:25" ht="18" customHeight="1">
      <c r="A221" s="78"/>
      <c r="B221" s="79"/>
      <c r="C221" s="79"/>
      <c r="D221" s="79"/>
      <c r="E221" s="67"/>
      <c r="F221" s="79"/>
      <c r="G221" s="67"/>
      <c r="H221" s="66">
        <v>2013150</v>
      </c>
      <c r="I221" s="66" t="s">
        <v>1227</v>
      </c>
      <c r="J221" s="260">
        <v>3426.03</v>
      </c>
      <c r="K221" s="260"/>
      <c r="L221" s="63">
        <v>977</v>
      </c>
      <c r="M221" s="67" t="str">
        <f t="shared" si="12"/>
        <v/>
      </c>
      <c r="N221" s="63">
        <v>1899</v>
      </c>
      <c r="O221" s="67">
        <f t="shared" si="13"/>
        <v>-0.48551869404949977</v>
      </c>
      <c r="P221" s="54" t="s">
        <v>1010</v>
      </c>
      <c r="Q221" s="44">
        <v>0</v>
      </c>
      <c r="R221" s="44">
        <v>0</v>
      </c>
      <c r="S221" s="44">
        <v>0</v>
      </c>
      <c r="T221" s="72" t="s">
        <v>1009</v>
      </c>
      <c r="U221" s="44">
        <v>0</v>
      </c>
      <c r="V221" s="66" t="s">
        <v>1227</v>
      </c>
      <c r="W221" s="44" t="s">
        <v>1776</v>
      </c>
      <c r="X221" s="44">
        <v>3426.03</v>
      </c>
      <c r="Y221" s="454"/>
    </row>
    <row r="222" spans="1:25" ht="18" customHeight="1">
      <c r="A222" s="78"/>
      <c r="B222" s="79"/>
      <c r="C222" s="79"/>
      <c r="D222" s="79"/>
      <c r="E222" s="67"/>
      <c r="F222" s="79"/>
      <c r="G222" s="67"/>
      <c r="H222" s="66">
        <v>2013199</v>
      </c>
      <c r="I222" s="66" t="s">
        <v>1110</v>
      </c>
      <c r="J222" s="260">
        <v>0</v>
      </c>
      <c r="K222" s="260"/>
      <c r="L222" s="65">
        <v>0</v>
      </c>
      <c r="M222" s="67" t="str">
        <f t="shared" si="12"/>
        <v/>
      </c>
      <c r="N222" s="65"/>
      <c r="O222" s="67"/>
      <c r="P222" s="54" t="s">
        <v>1011</v>
      </c>
      <c r="Q222" s="44">
        <v>0</v>
      </c>
      <c r="R222" s="44">
        <v>0</v>
      </c>
      <c r="S222" s="44">
        <v>0</v>
      </c>
      <c r="T222" s="72" t="s">
        <v>1046</v>
      </c>
      <c r="U222" s="44">
        <v>0</v>
      </c>
      <c r="V222" s="66" t="s">
        <v>1110</v>
      </c>
      <c r="W222" s="44" t="s">
        <v>1658</v>
      </c>
      <c r="X222" s="44">
        <v>0</v>
      </c>
      <c r="Y222" s="454"/>
    </row>
    <row r="223" spans="1:25" ht="18" customHeight="1">
      <c r="A223" s="78"/>
      <c r="B223" s="79"/>
      <c r="C223" s="79"/>
      <c r="D223" s="79"/>
      <c r="E223" s="67"/>
      <c r="F223" s="79"/>
      <c r="G223" s="67"/>
      <c r="H223" s="66">
        <v>20132</v>
      </c>
      <c r="I223" s="66" t="s">
        <v>1228</v>
      </c>
      <c r="J223" s="260">
        <v>21</v>
      </c>
      <c r="K223" s="260"/>
      <c r="L223" s="63">
        <v>455</v>
      </c>
      <c r="M223" s="67"/>
      <c r="N223" s="63">
        <v>15</v>
      </c>
      <c r="O223" s="67">
        <f t="shared" si="13"/>
        <v>29.333333333333332</v>
      </c>
      <c r="P223" s="54" t="s">
        <v>28</v>
      </c>
      <c r="Q223" s="44">
        <v>1574</v>
      </c>
      <c r="R223" s="44">
        <v>1652</v>
      </c>
      <c r="S223" s="44">
        <v>1652</v>
      </c>
      <c r="T223" s="72" t="s">
        <v>1047</v>
      </c>
      <c r="U223" s="44">
        <v>1586</v>
      </c>
      <c r="V223" s="66" t="s">
        <v>1228</v>
      </c>
      <c r="W223" s="44" t="s">
        <v>1777</v>
      </c>
      <c r="X223" s="44">
        <v>21</v>
      </c>
      <c r="Y223" s="454"/>
    </row>
    <row r="224" spans="1:25" ht="18" customHeight="1">
      <c r="A224" s="78"/>
      <c r="B224" s="79"/>
      <c r="C224" s="79"/>
      <c r="D224" s="79"/>
      <c r="E224" s="67"/>
      <c r="F224" s="79"/>
      <c r="G224" s="67"/>
      <c r="H224" s="66">
        <v>2013201</v>
      </c>
      <c r="I224" s="58" t="s">
        <v>1229</v>
      </c>
      <c r="J224" s="266">
        <v>4266.1099999999997</v>
      </c>
      <c r="K224" s="228">
        <v>4745</v>
      </c>
      <c r="L224" s="63">
        <v>4745</v>
      </c>
      <c r="M224" s="67" t="str">
        <f t="shared" si="12"/>
        <v/>
      </c>
      <c r="N224" s="63">
        <v>4097</v>
      </c>
      <c r="O224" s="67">
        <f t="shared" si="13"/>
        <v>0.15816451061752512</v>
      </c>
      <c r="P224" s="54" t="s">
        <v>1012</v>
      </c>
      <c r="Q224" s="44">
        <v>10000</v>
      </c>
      <c r="R224" s="44">
        <v>11943</v>
      </c>
      <c r="S224" s="44">
        <v>11943</v>
      </c>
      <c r="T224" s="72" t="s">
        <v>1010</v>
      </c>
      <c r="U224" s="44">
        <v>0</v>
      </c>
      <c r="V224" s="58" t="s">
        <v>1229</v>
      </c>
      <c r="W224" s="44" t="s">
        <v>1778</v>
      </c>
      <c r="X224" s="44">
        <v>4266.1099999999997</v>
      </c>
      <c r="Y224" s="454"/>
    </row>
    <row r="225" spans="1:25" ht="18" customHeight="1">
      <c r="A225" s="78"/>
      <c r="B225" s="79"/>
      <c r="C225" s="79"/>
      <c r="D225" s="79"/>
      <c r="E225" s="67"/>
      <c r="F225" s="79"/>
      <c r="G225" s="67"/>
      <c r="H225" s="66">
        <v>2013202</v>
      </c>
      <c r="I225" s="66" t="s">
        <v>1101</v>
      </c>
      <c r="J225" s="260">
        <v>2697</v>
      </c>
      <c r="K225" s="260"/>
      <c r="L225" s="63">
        <v>2823</v>
      </c>
      <c r="M225" s="67" t="str">
        <f t="shared" si="12"/>
        <v/>
      </c>
      <c r="N225" s="63">
        <v>2829</v>
      </c>
      <c r="O225" s="67">
        <f t="shared" si="13"/>
        <v>-2.1208907741251393E-3</v>
      </c>
      <c r="P225" s="54" t="s">
        <v>40</v>
      </c>
      <c r="Q225" s="44">
        <v>434142</v>
      </c>
      <c r="R225" s="44">
        <v>456170</v>
      </c>
      <c r="S225" s="44">
        <v>439467</v>
      </c>
      <c r="T225" s="72" t="s">
        <v>1011</v>
      </c>
      <c r="U225" s="44">
        <v>0</v>
      </c>
      <c r="V225" s="66" t="s">
        <v>1101</v>
      </c>
      <c r="W225" s="44" t="s">
        <v>1649</v>
      </c>
      <c r="X225" s="44">
        <v>2697</v>
      </c>
      <c r="Y225" s="454"/>
    </row>
    <row r="226" spans="1:25" ht="18" customHeight="1">
      <c r="A226" s="78"/>
      <c r="B226" s="79"/>
      <c r="C226" s="79"/>
      <c r="D226" s="79"/>
      <c r="E226" s="67"/>
      <c r="F226" s="79"/>
      <c r="G226" s="67"/>
      <c r="H226" s="66">
        <v>2013203</v>
      </c>
      <c r="I226" s="66" t="s">
        <v>1102</v>
      </c>
      <c r="J226" s="260">
        <v>0</v>
      </c>
      <c r="K226" s="260"/>
      <c r="L226" s="63">
        <v>0</v>
      </c>
      <c r="M226" s="67" t="str">
        <f t="shared" si="12"/>
        <v/>
      </c>
      <c r="N226" s="63">
        <v>112</v>
      </c>
      <c r="O226" s="67">
        <f t="shared" si="13"/>
        <v>-1</v>
      </c>
      <c r="P226" s="54" t="s">
        <v>41</v>
      </c>
      <c r="Q226" s="44">
        <v>25000</v>
      </c>
      <c r="R226" s="44">
        <v>37600</v>
      </c>
      <c r="S226" s="44">
        <v>37600</v>
      </c>
      <c r="T226" s="72" t="s">
        <v>28</v>
      </c>
      <c r="U226" s="44">
        <v>0</v>
      </c>
      <c r="V226" s="66" t="s">
        <v>1102</v>
      </c>
      <c r="W226" s="44" t="s">
        <v>1650</v>
      </c>
      <c r="X226" s="44">
        <v>0</v>
      </c>
      <c r="Y226" s="454"/>
    </row>
    <row r="227" spans="1:25" ht="18" customHeight="1">
      <c r="A227" s="78"/>
      <c r="B227" s="79"/>
      <c r="C227" s="79"/>
      <c r="D227" s="79"/>
      <c r="E227" s="67"/>
      <c r="F227" s="79"/>
      <c r="G227" s="67"/>
      <c r="H227" s="66">
        <v>2013250</v>
      </c>
      <c r="I227" s="66" t="s">
        <v>1103</v>
      </c>
      <c r="J227" s="266">
        <v>545</v>
      </c>
      <c r="K227" s="266"/>
      <c r="L227" s="63">
        <v>768</v>
      </c>
      <c r="M227" s="67" t="str">
        <f t="shared" si="12"/>
        <v/>
      </c>
      <c r="N227" s="63">
        <v>730</v>
      </c>
      <c r="O227" s="67">
        <f t="shared" si="13"/>
        <v>5.2054794520547842E-2</v>
      </c>
      <c r="P227" s="54" t="s">
        <v>51</v>
      </c>
      <c r="Q227" s="44">
        <v>226431</v>
      </c>
      <c r="R227" s="44">
        <v>254489</v>
      </c>
      <c r="S227" s="44">
        <v>239110</v>
      </c>
      <c r="T227" s="72" t="s">
        <v>1012</v>
      </c>
      <c r="U227" s="44">
        <v>8584</v>
      </c>
      <c r="V227" s="66" t="s">
        <v>1103</v>
      </c>
      <c r="W227" s="44" t="s">
        <v>1651</v>
      </c>
      <c r="X227" s="44">
        <v>545</v>
      </c>
      <c r="Y227" s="454"/>
    </row>
    <row r="228" spans="1:25" ht="18" customHeight="1">
      <c r="A228" s="78"/>
      <c r="B228" s="79"/>
      <c r="C228" s="79"/>
      <c r="D228" s="79"/>
      <c r="E228" s="67"/>
      <c r="F228" s="79"/>
      <c r="G228" s="67"/>
      <c r="H228" s="66">
        <v>2013299</v>
      </c>
      <c r="I228" s="66" t="s">
        <v>1110</v>
      </c>
      <c r="J228" s="266">
        <v>940</v>
      </c>
      <c r="K228" s="266"/>
      <c r="L228" s="63">
        <v>662</v>
      </c>
      <c r="M228" s="67" t="str">
        <f t="shared" si="12"/>
        <v/>
      </c>
      <c r="N228" s="63">
        <v>326</v>
      </c>
      <c r="O228" s="67">
        <f t="shared" si="13"/>
        <v>1.0306748466257667</v>
      </c>
      <c r="P228" s="54" t="s">
        <v>68</v>
      </c>
      <c r="Q228" s="44">
        <v>12271</v>
      </c>
      <c r="R228" s="44">
        <v>14266</v>
      </c>
      <c r="S228" s="44">
        <v>14266</v>
      </c>
      <c r="T228" s="71" t="s">
        <v>1048</v>
      </c>
      <c r="U228" s="44">
        <v>411498</v>
      </c>
      <c r="V228" s="66" t="s">
        <v>1110</v>
      </c>
      <c r="W228" s="44" t="s">
        <v>1658</v>
      </c>
      <c r="X228" s="44">
        <v>940</v>
      </c>
      <c r="Y228" s="454"/>
    </row>
    <row r="229" spans="1:25" ht="18" customHeight="1">
      <c r="A229" s="78"/>
      <c r="B229" s="79"/>
      <c r="C229" s="79"/>
      <c r="D229" s="79"/>
      <c r="E229" s="67"/>
      <c r="F229" s="79"/>
      <c r="G229" s="67"/>
      <c r="H229" s="66">
        <v>20133</v>
      </c>
      <c r="I229" s="66" t="s">
        <v>1230</v>
      </c>
      <c r="J229" s="260">
        <v>84.09</v>
      </c>
      <c r="K229" s="260"/>
      <c r="L229" s="63">
        <v>492</v>
      </c>
      <c r="M229" s="67"/>
      <c r="N229" s="63">
        <v>100</v>
      </c>
      <c r="O229" s="67">
        <f t="shared" si="13"/>
        <v>3.92</v>
      </c>
      <c r="P229" s="54" t="s">
        <v>71</v>
      </c>
      <c r="Q229" s="44">
        <v>15627</v>
      </c>
      <c r="R229" s="44">
        <v>16726</v>
      </c>
      <c r="S229" s="44">
        <v>16029</v>
      </c>
      <c r="T229" s="72" t="s">
        <v>41</v>
      </c>
      <c r="U229" s="44">
        <v>43504</v>
      </c>
      <c r="V229" s="66" t="s">
        <v>1230</v>
      </c>
      <c r="W229" s="44" t="s">
        <v>1779</v>
      </c>
      <c r="X229" s="44">
        <v>84.09</v>
      </c>
      <c r="Y229" s="454"/>
    </row>
    <row r="230" spans="1:25" ht="18" customHeight="1">
      <c r="A230" s="78"/>
      <c r="B230" s="79"/>
      <c r="C230" s="79"/>
      <c r="D230" s="79"/>
      <c r="E230" s="67"/>
      <c r="F230" s="79"/>
      <c r="G230" s="67"/>
      <c r="H230" s="66">
        <v>2013301</v>
      </c>
      <c r="I230" s="58" t="s">
        <v>1231</v>
      </c>
      <c r="J230" s="266">
        <v>4074.94</v>
      </c>
      <c r="K230" s="228">
        <v>6664</v>
      </c>
      <c r="L230" s="63">
        <v>6664</v>
      </c>
      <c r="M230" s="67" t="str">
        <f t="shared" si="12"/>
        <v/>
      </c>
      <c r="N230" s="63">
        <v>3591</v>
      </c>
      <c r="O230" s="67">
        <f t="shared" si="13"/>
        <v>0.85575048732943459</v>
      </c>
      <c r="P230" s="54" t="s">
        <v>79</v>
      </c>
      <c r="Q230" s="44">
        <v>20619</v>
      </c>
      <c r="R230" s="44">
        <v>22694</v>
      </c>
      <c r="S230" s="44">
        <v>22180</v>
      </c>
      <c r="T230" s="72" t="s">
        <v>51</v>
      </c>
      <c r="U230" s="44">
        <v>238161</v>
      </c>
      <c r="V230" s="58" t="s">
        <v>1231</v>
      </c>
      <c r="W230" s="44" t="s">
        <v>1780</v>
      </c>
      <c r="X230" s="44">
        <v>4074.94</v>
      </c>
      <c r="Y230" s="459" t="s">
        <v>3219</v>
      </c>
    </row>
    <row r="231" spans="1:25" ht="18" customHeight="1">
      <c r="A231" s="78"/>
      <c r="B231" s="79"/>
      <c r="C231" s="79"/>
      <c r="D231" s="79"/>
      <c r="E231" s="67"/>
      <c r="F231" s="79"/>
      <c r="G231" s="67"/>
      <c r="H231" s="66">
        <v>2013302</v>
      </c>
      <c r="I231" s="66" t="s">
        <v>1101</v>
      </c>
      <c r="J231" s="260">
        <v>2194</v>
      </c>
      <c r="K231" s="260"/>
      <c r="L231" s="63">
        <v>2156</v>
      </c>
      <c r="M231" s="67" t="str">
        <f t="shared" si="12"/>
        <v/>
      </c>
      <c r="N231" s="63">
        <v>2148</v>
      </c>
      <c r="O231" s="67">
        <f t="shared" si="13"/>
        <v>3.7243947858474069E-3</v>
      </c>
      <c r="P231" s="54" t="s">
        <v>84</v>
      </c>
      <c r="Q231" s="44">
        <v>10344</v>
      </c>
      <c r="R231" s="44">
        <v>11539</v>
      </c>
      <c r="S231" s="44">
        <v>11506</v>
      </c>
      <c r="T231" s="72" t="s">
        <v>68</v>
      </c>
      <c r="U231" s="44">
        <v>12278</v>
      </c>
      <c r="V231" s="66" t="s">
        <v>1101</v>
      </c>
      <c r="W231" s="44" t="s">
        <v>1649</v>
      </c>
      <c r="X231" s="44">
        <v>2194</v>
      </c>
      <c r="Y231" s="454"/>
    </row>
    <row r="232" spans="1:25" ht="18" customHeight="1">
      <c r="A232" s="78"/>
      <c r="B232" s="79"/>
      <c r="C232" s="79"/>
      <c r="D232" s="79"/>
      <c r="E232" s="67"/>
      <c r="F232" s="79"/>
      <c r="G232" s="67"/>
      <c r="H232" s="66">
        <v>2013303</v>
      </c>
      <c r="I232" s="66" t="s">
        <v>1102</v>
      </c>
      <c r="J232" s="260">
        <v>158</v>
      </c>
      <c r="K232" s="260"/>
      <c r="L232" s="63">
        <v>142</v>
      </c>
      <c r="M232" s="67" t="str">
        <f t="shared" si="12"/>
        <v/>
      </c>
      <c r="N232" s="63">
        <v>156</v>
      </c>
      <c r="O232" s="67">
        <f t="shared" si="13"/>
        <v>-8.9743589743589758E-2</v>
      </c>
      <c r="T232" s="72" t="s">
        <v>71</v>
      </c>
      <c r="U232" s="44">
        <v>17454</v>
      </c>
      <c r="V232" s="66" t="s">
        <v>1102</v>
      </c>
      <c r="W232" s="44" t="s">
        <v>1650</v>
      </c>
      <c r="X232" s="44">
        <v>158</v>
      </c>
      <c r="Y232" s="454"/>
    </row>
    <row r="233" spans="1:25" ht="18" customHeight="1">
      <c r="A233" s="78"/>
      <c r="B233" s="79"/>
      <c r="C233" s="79"/>
      <c r="D233" s="79"/>
      <c r="E233" s="67"/>
      <c r="F233" s="79"/>
      <c r="G233" s="67"/>
      <c r="H233" s="66">
        <v>2013350</v>
      </c>
      <c r="I233" s="66" t="s">
        <v>1103</v>
      </c>
      <c r="J233" s="260">
        <v>0</v>
      </c>
      <c r="K233" s="260"/>
      <c r="L233" s="65">
        <v>0</v>
      </c>
      <c r="M233" s="67" t="str">
        <f t="shared" si="12"/>
        <v/>
      </c>
      <c r="N233" s="65"/>
      <c r="O233" s="67"/>
      <c r="T233" s="72" t="s">
        <v>79</v>
      </c>
      <c r="U233" s="44">
        <v>21641</v>
      </c>
      <c r="V233" s="66" t="s">
        <v>1103</v>
      </c>
      <c r="W233" s="44" t="s">
        <v>1651</v>
      </c>
      <c r="X233" s="44">
        <v>0</v>
      </c>
      <c r="Y233" s="454"/>
    </row>
    <row r="234" spans="1:25" ht="18" customHeight="1">
      <c r="A234" s="78"/>
      <c r="B234" s="79"/>
      <c r="C234" s="79"/>
      <c r="D234" s="79"/>
      <c r="E234" s="67"/>
      <c r="F234" s="79"/>
      <c r="G234" s="67"/>
      <c r="H234" s="66">
        <v>2013399</v>
      </c>
      <c r="I234" s="66" t="s">
        <v>1110</v>
      </c>
      <c r="J234" s="260">
        <v>0</v>
      </c>
      <c r="K234" s="260"/>
      <c r="L234" s="65">
        <v>0</v>
      </c>
      <c r="M234" s="67" t="str">
        <f t="shared" si="12"/>
        <v/>
      </c>
      <c r="N234" s="65"/>
      <c r="O234" s="67"/>
      <c r="T234" s="72" t="s">
        <v>84</v>
      </c>
      <c r="U234" s="44">
        <v>9611</v>
      </c>
      <c r="V234" s="66" t="s">
        <v>1110</v>
      </c>
      <c r="W234" s="44" t="s">
        <v>1658</v>
      </c>
      <c r="X234" s="44">
        <v>0</v>
      </c>
      <c r="Y234" s="454"/>
    </row>
    <row r="235" spans="1:25" ht="18" customHeight="1">
      <c r="A235" s="78"/>
      <c r="B235" s="79"/>
      <c r="C235" s="79"/>
      <c r="D235" s="79"/>
      <c r="E235" s="67"/>
      <c r="F235" s="79"/>
      <c r="G235" s="67"/>
      <c r="H235" s="66">
        <v>20134</v>
      </c>
      <c r="I235" s="66" t="s">
        <v>1232</v>
      </c>
      <c r="J235" s="260">
        <v>1722.83</v>
      </c>
      <c r="K235" s="260"/>
      <c r="L235" s="63">
        <v>4366</v>
      </c>
      <c r="M235" s="67"/>
      <c r="N235" s="63">
        <v>1287</v>
      </c>
      <c r="O235" s="67">
        <f t="shared" si="13"/>
        <v>2.3923853923853926</v>
      </c>
      <c r="T235" s="72" t="s">
        <v>92</v>
      </c>
      <c r="U235" s="44">
        <v>17842</v>
      </c>
      <c r="V235" s="66" t="s">
        <v>1232</v>
      </c>
      <c r="W235" s="44" t="s">
        <v>1781</v>
      </c>
      <c r="X235" s="44">
        <v>1722.83</v>
      </c>
      <c r="Y235" s="454"/>
    </row>
    <row r="236" spans="1:25" ht="18" customHeight="1">
      <c r="A236" s="78"/>
      <c r="B236" s="79"/>
      <c r="C236" s="79"/>
      <c r="D236" s="79"/>
      <c r="E236" s="67"/>
      <c r="F236" s="79"/>
      <c r="G236" s="67"/>
      <c r="H236" s="66">
        <v>2013401</v>
      </c>
      <c r="I236" s="58" t="s">
        <v>1233</v>
      </c>
      <c r="J236" s="260">
        <v>5588.32</v>
      </c>
      <c r="K236" s="228">
        <v>5376</v>
      </c>
      <c r="L236" s="63">
        <v>5376</v>
      </c>
      <c r="M236" s="67" t="str">
        <f t="shared" si="12"/>
        <v/>
      </c>
      <c r="N236" s="63">
        <v>5088</v>
      </c>
      <c r="O236" s="67">
        <f t="shared" si="13"/>
        <v>5.6603773584905648E-2</v>
      </c>
      <c r="T236" s="72" t="s">
        <v>1049</v>
      </c>
      <c r="U236" s="44">
        <v>12507</v>
      </c>
      <c r="V236" s="58" t="s">
        <v>1233</v>
      </c>
      <c r="W236" s="44" t="s">
        <v>1782</v>
      </c>
      <c r="X236" s="44">
        <v>5588.32</v>
      </c>
      <c r="Y236" s="454"/>
    </row>
    <row r="237" spans="1:25" ht="18" customHeight="1">
      <c r="A237" s="78"/>
      <c r="B237" s="79"/>
      <c r="C237" s="79"/>
      <c r="D237" s="79"/>
      <c r="E237" s="67"/>
      <c r="F237" s="79"/>
      <c r="G237" s="67"/>
      <c r="H237" s="66">
        <v>2013402</v>
      </c>
      <c r="I237" s="66" t="s">
        <v>1101</v>
      </c>
      <c r="J237" s="260">
        <v>2313</v>
      </c>
      <c r="K237" s="260"/>
      <c r="L237" s="63">
        <v>2237</v>
      </c>
      <c r="M237" s="67" t="str">
        <f t="shared" si="12"/>
        <v/>
      </c>
      <c r="N237" s="63">
        <v>2442</v>
      </c>
      <c r="O237" s="67">
        <f t="shared" si="13"/>
        <v>-8.3947583947583948E-2</v>
      </c>
      <c r="T237" s="72" t="s">
        <v>102</v>
      </c>
      <c r="U237" s="44">
        <v>0</v>
      </c>
      <c r="V237" s="66" t="s">
        <v>1101</v>
      </c>
      <c r="W237" s="44" t="s">
        <v>1649</v>
      </c>
      <c r="X237" s="44">
        <v>2313</v>
      </c>
      <c r="Y237" s="454"/>
    </row>
    <row r="238" spans="1:25" ht="18" customHeight="1">
      <c r="A238" s="78"/>
      <c r="B238" s="79"/>
      <c r="C238" s="79"/>
      <c r="D238" s="79"/>
      <c r="E238" s="67"/>
      <c r="F238" s="79"/>
      <c r="G238" s="67"/>
      <c r="H238" s="66">
        <v>2013403</v>
      </c>
      <c r="I238" s="66" t="s">
        <v>1102</v>
      </c>
      <c r="J238" s="260">
        <v>540</v>
      </c>
      <c r="K238" s="260"/>
      <c r="L238" s="63">
        <v>584</v>
      </c>
      <c r="M238" s="67" t="str">
        <f t="shared" si="12"/>
        <v/>
      </c>
      <c r="N238" s="63">
        <v>486</v>
      </c>
      <c r="O238" s="67">
        <f t="shared" si="13"/>
        <v>0.20164609053497951</v>
      </c>
      <c r="T238" s="72" t="s">
        <v>106</v>
      </c>
      <c r="U238" s="44">
        <v>0</v>
      </c>
      <c r="V238" s="66" t="s">
        <v>1102</v>
      </c>
      <c r="W238" s="44" t="s">
        <v>1650</v>
      </c>
      <c r="X238" s="44">
        <v>540</v>
      </c>
      <c r="Y238" s="454"/>
    </row>
    <row r="239" spans="1:25" ht="18" customHeight="1">
      <c r="A239" s="78"/>
      <c r="B239" s="79"/>
      <c r="C239" s="79"/>
      <c r="D239" s="79"/>
      <c r="E239" s="67"/>
      <c r="F239" s="79"/>
      <c r="G239" s="67"/>
      <c r="H239" s="66">
        <v>2013450</v>
      </c>
      <c r="I239" s="66" t="s">
        <v>1103</v>
      </c>
      <c r="J239" s="260">
        <v>0</v>
      </c>
      <c r="K239" s="260"/>
      <c r="L239" s="65">
        <v>0</v>
      </c>
      <c r="M239" s="67" t="str">
        <f t="shared" ref="M239:M293" si="14">+IF(ISERROR(L240/K240),"",L240/K240)</f>
        <v/>
      </c>
      <c r="N239" s="65"/>
      <c r="O239" s="67"/>
      <c r="T239" s="72" t="s">
        <v>1013</v>
      </c>
      <c r="U239" s="44">
        <v>38500</v>
      </c>
      <c r="V239" s="66" t="s">
        <v>1103</v>
      </c>
      <c r="W239" s="44" t="s">
        <v>1651</v>
      </c>
      <c r="X239" s="44">
        <v>0</v>
      </c>
      <c r="Y239" s="454"/>
    </row>
    <row r="240" spans="1:25" ht="18" customHeight="1">
      <c r="A240" s="78"/>
      <c r="B240" s="79"/>
      <c r="C240" s="79"/>
      <c r="D240" s="79"/>
      <c r="E240" s="67"/>
      <c r="F240" s="79"/>
      <c r="G240" s="67"/>
      <c r="H240" s="66">
        <v>2013499</v>
      </c>
      <c r="I240" s="66" t="s">
        <v>1110</v>
      </c>
      <c r="J240" s="260">
        <v>0</v>
      </c>
      <c r="K240" s="260"/>
      <c r="L240" s="65">
        <v>0</v>
      </c>
      <c r="M240" s="67" t="str">
        <f t="shared" si="14"/>
        <v/>
      </c>
      <c r="N240" s="65"/>
      <c r="O240" s="67"/>
      <c r="T240" s="72"/>
      <c r="V240" s="66" t="s">
        <v>1110</v>
      </c>
      <c r="W240" s="44" t="s">
        <v>1658</v>
      </c>
      <c r="X240" s="44">
        <v>0</v>
      </c>
      <c r="Y240" s="454"/>
    </row>
    <row r="241" spans="1:25" ht="18" customHeight="1">
      <c r="A241" s="78"/>
      <c r="B241" s="79"/>
      <c r="C241" s="79"/>
      <c r="D241" s="79"/>
      <c r="E241" s="67"/>
      <c r="F241" s="79"/>
      <c r="G241" s="67"/>
      <c r="H241" s="66">
        <v>20135</v>
      </c>
      <c r="I241" s="66" t="s">
        <v>1234</v>
      </c>
      <c r="J241" s="260">
        <v>2734.93</v>
      </c>
      <c r="K241" s="260"/>
      <c r="L241" s="63">
        <v>2555</v>
      </c>
      <c r="M241" s="67" t="str">
        <f t="shared" si="14"/>
        <v/>
      </c>
      <c r="N241" s="63">
        <v>2160</v>
      </c>
      <c r="O241" s="67">
        <f t="shared" si="13"/>
        <v>0.18287037037037046</v>
      </c>
      <c r="T241" s="72"/>
      <c r="V241" s="66" t="s">
        <v>1234</v>
      </c>
      <c r="W241" s="44" t="s">
        <v>1783</v>
      </c>
      <c r="X241" s="44">
        <v>2734.93</v>
      </c>
      <c r="Y241" s="454"/>
    </row>
    <row r="242" spans="1:25" ht="18" customHeight="1">
      <c r="A242" s="78"/>
      <c r="B242" s="79"/>
      <c r="C242" s="79"/>
      <c r="D242" s="79"/>
      <c r="E242" s="67"/>
      <c r="F242" s="79"/>
      <c r="G242" s="67"/>
      <c r="H242" s="66">
        <v>2013501</v>
      </c>
      <c r="I242" s="58" t="s">
        <v>1235</v>
      </c>
      <c r="J242" s="260">
        <v>0</v>
      </c>
      <c r="K242" s="260"/>
      <c r="L242" s="65">
        <v>0</v>
      </c>
      <c r="M242" s="67" t="str">
        <f t="shared" si="14"/>
        <v/>
      </c>
      <c r="N242" s="65"/>
      <c r="O242" s="67"/>
      <c r="T242" s="72"/>
      <c r="V242" s="58" t="s">
        <v>1235</v>
      </c>
      <c r="W242" s="44" t="s">
        <v>1784</v>
      </c>
      <c r="X242" s="44">
        <v>0</v>
      </c>
      <c r="Y242" s="454"/>
    </row>
    <row r="243" spans="1:25" ht="18" customHeight="1">
      <c r="A243" s="78"/>
      <c r="B243" s="79"/>
      <c r="C243" s="79"/>
      <c r="D243" s="79"/>
      <c r="E243" s="67"/>
      <c r="F243" s="79"/>
      <c r="G243" s="67"/>
      <c r="H243" s="66">
        <v>2013502</v>
      </c>
      <c r="I243" s="66" t="s">
        <v>1101</v>
      </c>
      <c r="J243" s="260">
        <v>0</v>
      </c>
      <c r="K243" s="260"/>
      <c r="L243" s="65">
        <v>0</v>
      </c>
      <c r="M243" s="67" t="str">
        <f t="shared" si="14"/>
        <v/>
      </c>
      <c r="N243" s="65"/>
      <c r="O243" s="67"/>
      <c r="T243" s="72"/>
      <c r="V243" s="66" t="s">
        <v>1101</v>
      </c>
      <c r="W243" s="44" t="s">
        <v>1649</v>
      </c>
      <c r="X243" s="44">
        <v>0</v>
      </c>
      <c r="Y243" s="454"/>
    </row>
    <row r="244" spans="1:25" ht="18" customHeight="1">
      <c r="A244" s="78"/>
      <c r="B244" s="79"/>
      <c r="C244" s="79"/>
      <c r="D244" s="79"/>
      <c r="E244" s="67"/>
      <c r="F244" s="79"/>
      <c r="G244" s="67"/>
      <c r="H244" s="66">
        <v>2013503</v>
      </c>
      <c r="I244" s="66" t="s">
        <v>1102</v>
      </c>
      <c r="J244" s="260">
        <v>0</v>
      </c>
      <c r="K244" s="260"/>
      <c r="L244" s="65">
        <v>0</v>
      </c>
      <c r="M244" s="67" t="str">
        <f t="shared" si="14"/>
        <v/>
      </c>
      <c r="N244" s="65"/>
      <c r="O244" s="67"/>
      <c r="T244" s="72"/>
      <c r="V244" s="66" t="s">
        <v>1102</v>
      </c>
      <c r="W244" s="44" t="s">
        <v>1650</v>
      </c>
      <c r="X244" s="44">
        <v>0</v>
      </c>
      <c r="Y244" s="454"/>
    </row>
    <row r="245" spans="1:25" ht="18" customHeight="1">
      <c r="A245" s="78"/>
      <c r="B245" s="79"/>
      <c r="C245" s="79"/>
      <c r="D245" s="79"/>
      <c r="E245" s="67"/>
      <c r="F245" s="79"/>
      <c r="G245" s="67"/>
      <c r="H245" s="66">
        <v>2013550</v>
      </c>
      <c r="I245" s="66" t="s">
        <v>1103</v>
      </c>
      <c r="J245" s="260">
        <v>0</v>
      </c>
      <c r="K245" s="260"/>
      <c r="L245" s="65">
        <v>0</v>
      </c>
      <c r="M245" s="67" t="str">
        <f t="shared" si="14"/>
        <v/>
      </c>
      <c r="N245" s="65"/>
      <c r="O245" s="67"/>
      <c r="T245" s="72"/>
      <c r="V245" s="66" t="s">
        <v>1103</v>
      </c>
      <c r="W245" s="44" t="s">
        <v>1651</v>
      </c>
      <c r="X245" s="44">
        <v>0</v>
      </c>
      <c r="Y245" s="454"/>
    </row>
    <row r="246" spans="1:25" ht="18" customHeight="1">
      <c r="A246" s="78"/>
      <c r="B246" s="79"/>
      <c r="C246" s="79"/>
      <c r="D246" s="79"/>
      <c r="E246" s="67"/>
      <c r="F246" s="79"/>
      <c r="G246" s="67"/>
      <c r="H246" s="66">
        <v>2013599</v>
      </c>
      <c r="I246" s="66" t="s">
        <v>1110</v>
      </c>
      <c r="J246" s="260">
        <v>0</v>
      </c>
      <c r="K246" s="260"/>
      <c r="L246" s="65">
        <v>0</v>
      </c>
      <c r="M246" s="67" t="str">
        <f t="shared" si="14"/>
        <v/>
      </c>
      <c r="N246" s="65"/>
      <c r="O246" s="67"/>
      <c r="T246" s="72"/>
      <c r="V246" s="66" t="s">
        <v>1110</v>
      </c>
      <c r="W246" s="44" t="s">
        <v>1658</v>
      </c>
      <c r="X246" s="44">
        <v>0</v>
      </c>
      <c r="Y246" s="454"/>
    </row>
    <row r="247" spans="1:25" ht="18" customHeight="1">
      <c r="A247" s="78"/>
      <c r="B247" s="79"/>
      <c r="C247" s="79"/>
      <c r="D247" s="79"/>
      <c r="E247" s="67"/>
      <c r="F247" s="79"/>
      <c r="G247" s="67"/>
      <c r="H247" s="66">
        <v>20136</v>
      </c>
      <c r="I247" s="66" t="s">
        <v>1236</v>
      </c>
      <c r="J247" s="260">
        <v>0</v>
      </c>
      <c r="K247" s="260"/>
      <c r="L247" s="65">
        <v>0</v>
      </c>
      <c r="M247" s="67"/>
      <c r="N247" s="65"/>
      <c r="O247" s="67"/>
      <c r="T247" s="72"/>
      <c r="V247" s="66" t="s">
        <v>1236</v>
      </c>
      <c r="W247" s="44" t="s">
        <v>1785</v>
      </c>
      <c r="X247" s="44">
        <v>0</v>
      </c>
      <c r="Y247" s="454"/>
    </row>
    <row r="248" spans="1:25" ht="18" customHeight="1">
      <c r="A248" s="78"/>
      <c r="B248" s="79"/>
      <c r="C248" s="79"/>
      <c r="D248" s="79"/>
      <c r="E248" s="67"/>
      <c r="F248" s="79"/>
      <c r="G248" s="67"/>
      <c r="H248" s="66">
        <v>2013601</v>
      </c>
      <c r="I248" s="58" t="s">
        <v>1237</v>
      </c>
      <c r="J248" s="260">
        <v>21664</v>
      </c>
      <c r="K248" s="228">
        <v>21926</v>
      </c>
      <c r="L248" s="63">
        <v>21926</v>
      </c>
      <c r="M248" s="67" t="str">
        <f t="shared" si="14"/>
        <v/>
      </c>
      <c r="N248" s="63">
        <v>20030</v>
      </c>
      <c r="O248" s="67">
        <f t="shared" si="13"/>
        <v>9.4658012980529227E-2</v>
      </c>
      <c r="T248" s="72"/>
      <c r="V248" s="58" t="s">
        <v>1237</v>
      </c>
      <c r="W248" s="44" t="s">
        <v>1786</v>
      </c>
      <c r="X248" s="44">
        <v>21664</v>
      </c>
      <c r="Y248" s="454"/>
    </row>
    <row r="249" spans="1:25" ht="18" customHeight="1">
      <c r="A249" s="78"/>
      <c r="B249" s="79"/>
      <c r="C249" s="79"/>
      <c r="D249" s="79"/>
      <c r="E249" s="67"/>
      <c r="F249" s="79"/>
      <c r="G249" s="67"/>
      <c r="H249" s="66">
        <v>2013602</v>
      </c>
      <c r="I249" s="66" t="s">
        <v>1101</v>
      </c>
      <c r="J249" s="260">
        <v>5400</v>
      </c>
      <c r="K249" s="260"/>
      <c r="L249" s="63">
        <v>5618</v>
      </c>
      <c r="M249" s="67" t="str">
        <f t="shared" si="14"/>
        <v/>
      </c>
      <c r="N249" s="63">
        <v>5339</v>
      </c>
      <c r="O249" s="67">
        <f t="shared" si="13"/>
        <v>5.2256976961977841E-2</v>
      </c>
      <c r="T249" s="72"/>
      <c r="V249" s="66" t="s">
        <v>1101</v>
      </c>
      <c r="W249" s="44" t="s">
        <v>1649</v>
      </c>
      <c r="X249" s="44">
        <v>5400</v>
      </c>
      <c r="Y249" s="454"/>
    </row>
    <row r="250" spans="1:25" ht="18" customHeight="1">
      <c r="A250" s="78"/>
      <c r="B250" s="79"/>
      <c r="C250" s="79"/>
      <c r="D250" s="79"/>
      <c r="E250" s="67"/>
      <c r="F250" s="79"/>
      <c r="G250" s="67"/>
      <c r="H250" s="66">
        <v>2013603</v>
      </c>
      <c r="I250" s="66" t="s">
        <v>1102</v>
      </c>
      <c r="J250" s="260">
        <v>357</v>
      </c>
      <c r="K250" s="260"/>
      <c r="L250" s="63">
        <v>348</v>
      </c>
      <c r="M250" s="67" t="str">
        <f t="shared" si="14"/>
        <v/>
      </c>
      <c r="N250" s="63">
        <v>343</v>
      </c>
      <c r="O250" s="67">
        <f t="shared" si="13"/>
        <v>1.4577259475218707E-2</v>
      </c>
      <c r="T250" s="72"/>
      <c r="V250" s="66" t="s">
        <v>1102</v>
      </c>
      <c r="W250" s="44" t="s">
        <v>1650</v>
      </c>
      <c r="X250" s="44">
        <v>357</v>
      </c>
      <c r="Y250" s="454"/>
    </row>
    <row r="251" spans="1:25" ht="18" customHeight="1">
      <c r="A251" s="78"/>
      <c r="B251" s="79"/>
      <c r="C251" s="79"/>
      <c r="D251" s="79"/>
      <c r="E251" s="67"/>
      <c r="F251" s="79"/>
      <c r="G251" s="67"/>
      <c r="H251" s="66">
        <v>2013650</v>
      </c>
      <c r="I251" s="66" t="s">
        <v>1103</v>
      </c>
      <c r="J251" s="69">
        <v>0</v>
      </c>
      <c r="K251" s="69"/>
      <c r="L251" s="65">
        <v>0</v>
      </c>
      <c r="M251" s="67" t="str">
        <f t="shared" si="14"/>
        <v/>
      </c>
      <c r="N251" s="65"/>
      <c r="O251" s="67"/>
      <c r="T251" s="72"/>
      <c r="V251" s="66" t="s">
        <v>1103</v>
      </c>
      <c r="W251" s="44" t="s">
        <v>1651</v>
      </c>
      <c r="X251" s="44">
        <v>0</v>
      </c>
      <c r="Y251" s="454"/>
    </row>
    <row r="252" spans="1:25" ht="18" customHeight="1">
      <c r="A252" s="78"/>
      <c r="B252" s="79"/>
      <c r="C252" s="79"/>
      <c r="D252" s="79"/>
      <c r="E252" s="67"/>
      <c r="F252" s="79"/>
      <c r="G252" s="67"/>
      <c r="H252" s="66">
        <v>2013699</v>
      </c>
      <c r="I252" s="66" t="s">
        <v>1110</v>
      </c>
      <c r="J252" s="69">
        <v>4677</v>
      </c>
      <c r="K252" s="69"/>
      <c r="L252" s="63">
        <v>4628</v>
      </c>
      <c r="M252" s="67" t="str">
        <f t="shared" si="14"/>
        <v/>
      </c>
      <c r="N252" s="63">
        <v>3753</v>
      </c>
      <c r="O252" s="67">
        <f t="shared" si="13"/>
        <v>0.23314681588062891</v>
      </c>
      <c r="T252" s="72"/>
      <c r="V252" s="66" t="s">
        <v>1110</v>
      </c>
      <c r="W252" s="44" t="s">
        <v>1658</v>
      </c>
      <c r="X252" s="44">
        <v>4677</v>
      </c>
      <c r="Y252" s="454"/>
    </row>
    <row r="253" spans="1:25" ht="18" customHeight="1">
      <c r="A253" s="78"/>
      <c r="B253" s="79"/>
      <c r="C253" s="79"/>
      <c r="D253" s="79"/>
      <c r="E253" s="67"/>
      <c r="F253" s="79"/>
      <c r="G253" s="67"/>
      <c r="H253" s="66">
        <v>20199</v>
      </c>
      <c r="I253" s="66" t="s">
        <v>1238</v>
      </c>
      <c r="J253" s="69">
        <v>11230</v>
      </c>
      <c r="K253" s="69"/>
      <c r="L253" s="63">
        <v>11332</v>
      </c>
      <c r="M253" s="67"/>
      <c r="N253" s="63">
        <v>10595</v>
      </c>
      <c r="O253" s="67">
        <f t="shared" si="13"/>
        <v>6.9561113732892865E-2</v>
      </c>
      <c r="T253" s="72"/>
      <c r="V253" s="66" t="s">
        <v>1238</v>
      </c>
      <c r="W253" s="44" t="s">
        <v>1787</v>
      </c>
      <c r="X253" s="44">
        <v>11230</v>
      </c>
      <c r="Y253" s="454"/>
    </row>
    <row r="254" spans="1:25" ht="74.25" customHeight="1">
      <c r="A254" s="78"/>
      <c r="B254" s="79"/>
      <c r="C254" s="79"/>
      <c r="D254" s="79"/>
      <c r="E254" s="67"/>
      <c r="F254" s="79"/>
      <c r="G254" s="67"/>
      <c r="H254" s="66">
        <v>2019901</v>
      </c>
      <c r="I254" s="58" t="s">
        <v>1239</v>
      </c>
      <c r="J254" s="260">
        <v>179843.68</v>
      </c>
      <c r="K254" s="228">
        <v>174565</v>
      </c>
      <c r="L254" s="63">
        <v>171225</v>
      </c>
      <c r="M254" s="67" t="str">
        <f t="shared" si="14"/>
        <v/>
      </c>
      <c r="N254" s="63">
        <v>88046</v>
      </c>
      <c r="O254" s="67">
        <f t="shared" si="13"/>
        <v>0.94472207709606337</v>
      </c>
      <c r="T254" s="72"/>
      <c r="V254" s="58" t="s">
        <v>1239</v>
      </c>
      <c r="W254" s="44" t="s">
        <v>1788</v>
      </c>
      <c r="X254" s="44">
        <v>179843.68</v>
      </c>
      <c r="Y254" s="455" t="s">
        <v>3220</v>
      </c>
    </row>
    <row r="255" spans="1:25" ht="18" customHeight="1">
      <c r="A255" s="78"/>
      <c r="B255" s="79"/>
      <c r="C255" s="79"/>
      <c r="D255" s="79"/>
      <c r="E255" s="67"/>
      <c r="F255" s="79"/>
      <c r="G255" s="67"/>
      <c r="H255" s="66">
        <v>2019999</v>
      </c>
      <c r="I255" s="66" t="s">
        <v>1240</v>
      </c>
      <c r="J255" s="69">
        <v>6648.72</v>
      </c>
      <c r="K255" s="69"/>
      <c r="L255" s="63">
        <v>1581</v>
      </c>
      <c r="M255" s="67" t="str">
        <f t="shared" si="14"/>
        <v/>
      </c>
      <c r="N255" s="63">
        <v>354</v>
      </c>
      <c r="O255" s="67">
        <f t="shared" si="13"/>
        <v>3.4661016949152543</v>
      </c>
      <c r="T255" s="72"/>
      <c r="V255" s="66" t="s">
        <v>1240</v>
      </c>
      <c r="W255" s="44" t="s">
        <v>1789</v>
      </c>
      <c r="X255" s="44">
        <v>6648.72</v>
      </c>
      <c r="Y255" s="454"/>
    </row>
    <row r="256" spans="1:25" ht="18" customHeight="1">
      <c r="A256" s="78"/>
      <c r="B256" s="79"/>
      <c r="C256" s="79"/>
      <c r="D256" s="79"/>
      <c r="E256" s="67"/>
      <c r="F256" s="79"/>
      <c r="G256" s="67"/>
      <c r="H256" s="66">
        <v>202</v>
      </c>
      <c r="I256" s="66" t="s">
        <v>1241</v>
      </c>
      <c r="J256" s="260">
        <v>173194.50999999998</v>
      </c>
      <c r="K256" s="260"/>
      <c r="L256" s="63">
        <v>169644</v>
      </c>
      <c r="M256" s="67" t="str">
        <f t="shared" si="14"/>
        <v/>
      </c>
      <c r="N256" s="63">
        <v>87692</v>
      </c>
      <c r="O256" s="67">
        <f t="shared" si="13"/>
        <v>0.93454362997764906</v>
      </c>
      <c r="T256" s="72"/>
      <c r="V256" s="66" t="s">
        <v>1241</v>
      </c>
      <c r="W256" s="44" t="s">
        <v>1790</v>
      </c>
      <c r="X256" s="44">
        <v>173194.50999999998</v>
      </c>
      <c r="Y256" s="454"/>
    </row>
    <row r="257" spans="1:25" ht="18" customHeight="1">
      <c r="A257" s="78"/>
      <c r="B257" s="79"/>
      <c r="C257" s="79"/>
      <c r="D257" s="79"/>
      <c r="E257" s="67"/>
      <c r="F257" s="79"/>
      <c r="G257" s="67"/>
      <c r="H257" s="66">
        <v>20201</v>
      </c>
      <c r="I257" s="58" t="s">
        <v>1242</v>
      </c>
      <c r="J257" s="69"/>
      <c r="K257" s="69"/>
      <c r="L257" s="65"/>
      <c r="M257" s="67" t="str">
        <f t="shared" si="14"/>
        <v/>
      </c>
      <c r="N257" s="65"/>
      <c r="O257" s="67"/>
      <c r="T257" s="72"/>
      <c r="V257" s="58" t="s">
        <v>1242</v>
      </c>
      <c r="W257" s="44" t="s">
        <v>1606</v>
      </c>
      <c r="X257" s="44">
        <v>0</v>
      </c>
      <c r="Y257" s="454"/>
    </row>
    <row r="258" spans="1:25" ht="18" customHeight="1">
      <c r="A258" s="78"/>
      <c r="B258" s="79"/>
      <c r="C258" s="79"/>
      <c r="D258" s="79"/>
      <c r="E258" s="67"/>
      <c r="F258" s="79"/>
      <c r="G258" s="67"/>
      <c r="H258" s="66">
        <v>2020101</v>
      </c>
      <c r="I258" s="58" t="s">
        <v>1243</v>
      </c>
      <c r="J258" s="69"/>
      <c r="K258" s="69"/>
      <c r="L258" s="65"/>
      <c r="M258" s="67" t="str">
        <f t="shared" si="14"/>
        <v/>
      </c>
      <c r="N258" s="65"/>
      <c r="O258" s="67"/>
      <c r="T258" s="72"/>
      <c r="V258" s="58" t="s">
        <v>1243</v>
      </c>
      <c r="W258" s="44" t="s">
        <v>1791</v>
      </c>
      <c r="X258" s="44">
        <v>0</v>
      </c>
      <c r="Y258" s="454"/>
    </row>
    <row r="259" spans="1:25" ht="18" customHeight="1">
      <c r="A259" s="78"/>
      <c r="B259" s="79"/>
      <c r="C259" s="79"/>
      <c r="D259" s="79"/>
      <c r="E259" s="67"/>
      <c r="F259" s="79"/>
      <c r="G259" s="67"/>
      <c r="H259" s="66">
        <v>2020102</v>
      </c>
      <c r="I259" s="66" t="s">
        <v>1101</v>
      </c>
      <c r="J259" s="69"/>
      <c r="K259" s="69"/>
      <c r="L259" s="65"/>
      <c r="M259" s="67" t="str">
        <f t="shared" si="14"/>
        <v/>
      </c>
      <c r="N259" s="65"/>
      <c r="O259" s="67"/>
      <c r="T259" s="72"/>
      <c r="V259" s="66" t="s">
        <v>1101</v>
      </c>
      <c r="W259" s="44" t="s">
        <v>1792</v>
      </c>
      <c r="X259" s="44">
        <v>0</v>
      </c>
      <c r="Y259" s="454"/>
    </row>
    <row r="260" spans="1:25" ht="18" customHeight="1">
      <c r="A260" s="78"/>
      <c r="B260" s="79"/>
      <c r="C260" s="79"/>
      <c r="D260" s="79"/>
      <c r="E260" s="67"/>
      <c r="F260" s="79"/>
      <c r="G260" s="67"/>
      <c r="H260" s="66">
        <v>2020103</v>
      </c>
      <c r="I260" s="66" t="s">
        <v>1102</v>
      </c>
      <c r="J260" s="69"/>
      <c r="K260" s="69"/>
      <c r="L260" s="65"/>
      <c r="M260" s="67" t="str">
        <f t="shared" si="14"/>
        <v/>
      </c>
      <c r="N260" s="65"/>
      <c r="O260" s="67"/>
      <c r="T260" s="72"/>
      <c r="V260" s="66" t="s">
        <v>1102</v>
      </c>
      <c r="Y260" s="454"/>
    </row>
    <row r="261" spans="1:25" ht="18" customHeight="1">
      <c r="A261" s="78"/>
      <c r="B261" s="79"/>
      <c r="C261" s="79"/>
      <c r="D261" s="79"/>
      <c r="E261" s="67"/>
      <c r="F261" s="79"/>
      <c r="G261" s="67"/>
      <c r="H261" s="66">
        <v>2020104</v>
      </c>
      <c r="I261" s="66" t="s">
        <v>1103</v>
      </c>
      <c r="J261" s="69"/>
      <c r="K261" s="69"/>
      <c r="L261" s="65"/>
      <c r="M261" s="67" t="str">
        <f t="shared" si="14"/>
        <v/>
      </c>
      <c r="N261" s="65"/>
      <c r="O261" s="67"/>
      <c r="T261" s="72"/>
      <c r="V261" s="66" t="s">
        <v>1103</v>
      </c>
      <c r="Y261" s="454"/>
    </row>
    <row r="262" spans="1:25" ht="18" customHeight="1">
      <c r="A262" s="78"/>
      <c r="B262" s="79"/>
      <c r="C262" s="79"/>
      <c r="D262" s="79"/>
      <c r="E262" s="67"/>
      <c r="F262" s="79"/>
      <c r="G262" s="67"/>
      <c r="H262" s="66">
        <v>2020150</v>
      </c>
      <c r="I262" s="66" t="s">
        <v>1227</v>
      </c>
      <c r="J262" s="69"/>
      <c r="K262" s="69"/>
      <c r="L262" s="65"/>
      <c r="M262" s="67" t="str">
        <f t="shared" si="14"/>
        <v/>
      </c>
      <c r="N262" s="65"/>
      <c r="O262" s="67"/>
      <c r="T262" s="72"/>
      <c r="V262" s="66" t="s">
        <v>1227</v>
      </c>
      <c r="Y262" s="454"/>
    </row>
    <row r="263" spans="1:25" ht="18" customHeight="1">
      <c r="A263" s="78"/>
      <c r="B263" s="79"/>
      <c r="C263" s="79"/>
      <c r="D263" s="79"/>
      <c r="E263" s="67"/>
      <c r="F263" s="79"/>
      <c r="G263" s="67"/>
      <c r="H263" s="66">
        <v>2020199</v>
      </c>
      <c r="I263" s="66" t="s">
        <v>1110</v>
      </c>
      <c r="J263" s="69"/>
      <c r="K263" s="69"/>
      <c r="L263" s="65"/>
      <c r="M263" s="67" t="str">
        <f t="shared" si="14"/>
        <v/>
      </c>
      <c r="N263" s="65"/>
      <c r="O263" s="67"/>
      <c r="T263" s="72"/>
      <c r="V263" s="66" t="s">
        <v>1110</v>
      </c>
      <c r="Y263" s="454"/>
    </row>
    <row r="264" spans="1:25" ht="18" customHeight="1">
      <c r="A264" s="78"/>
      <c r="B264" s="79"/>
      <c r="C264" s="79"/>
      <c r="D264" s="79"/>
      <c r="E264" s="67"/>
      <c r="F264" s="79"/>
      <c r="G264" s="67"/>
      <c r="H264" s="66">
        <v>20202</v>
      </c>
      <c r="I264" s="66" t="s">
        <v>1244</v>
      </c>
      <c r="J264" s="69"/>
      <c r="K264" s="69"/>
      <c r="L264" s="65"/>
      <c r="M264" s="67" t="str">
        <f t="shared" si="14"/>
        <v/>
      </c>
      <c r="N264" s="65"/>
      <c r="O264" s="67"/>
      <c r="T264" s="72"/>
      <c r="V264" s="66" t="s">
        <v>1244</v>
      </c>
      <c r="Y264" s="454"/>
    </row>
    <row r="265" spans="1:25" ht="18" customHeight="1">
      <c r="A265" s="78"/>
      <c r="B265" s="79"/>
      <c r="C265" s="79"/>
      <c r="D265" s="79"/>
      <c r="E265" s="67"/>
      <c r="F265" s="79"/>
      <c r="G265" s="67"/>
      <c r="H265" s="66">
        <v>2020201</v>
      </c>
      <c r="I265" s="58" t="s">
        <v>1245</v>
      </c>
      <c r="J265" s="69"/>
      <c r="K265" s="69"/>
      <c r="L265" s="65"/>
      <c r="M265" s="67" t="str">
        <f t="shared" si="14"/>
        <v/>
      </c>
      <c r="N265" s="65"/>
      <c r="O265" s="67"/>
      <c r="T265" s="72"/>
      <c r="V265" s="58" t="s">
        <v>1245</v>
      </c>
      <c r="Y265" s="454"/>
    </row>
    <row r="266" spans="1:25" ht="18" customHeight="1">
      <c r="A266" s="78"/>
      <c r="B266" s="79"/>
      <c r="C266" s="79"/>
      <c r="D266" s="79"/>
      <c r="E266" s="67"/>
      <c r="F266" s="79"/>
      <c r="G266" s="67"/>
      <c r="H266" s="66">
        <v>2020202</v>
      </c>
      <c r="I266" s="66" t="s">
        <v>1246</v>
      </c>
      <c r="J266" s="69"/>
      <c r="K266" s="69"/>
      <c r="L266" s="65"/>
      <c r="M266" s="67" t="str">
        <f t="shared" si="14"/>
        <v/>
      </c>
      <c r="N266" s="65"/>
      <c r="O266" s="67"/>
      <c r="T266" s="72"/>
      <c r="V266" s="66" t="s">
        <v>1246</v>
      </c>
      <c r="Y266" s="454"/>
    </row>
    <row r="267" spans="1:25" ht="18" customHeight="1">
      <c r="A267" s="78"/>
      <c r="B267" s="79"/>
      <c r="C267" s="79"/>
      <c r="D267" s="79"/>
      <c r="E267" s="67"/>
      <c r="F267" s="79"/>
      <c r="G267" s="67"/>
      <c r="H267" s="66">
        <v>20203</v>
      </c>
      <c r="I267" s="66" t="s">
        <v>1247</v>
      </c>
      <c r="J267" s="69"/>
      <c r="K267" s="69"/>
      <c r="L267" s="65"/>
      <c r="M267" s="67" t="str">
        <f t="shared" si="14"/>
        <v/>
      </c>
      <c r="N267" s="65"/>
      <c r="O267" s="67"/>
      <c r="T267" s="72"/>
      <c r="V267" s="66" t="s">
        <v>1247</v>
      </c>
      <c r="Y267" s="454"/>
    </row>
    <row r="268" spans="1:25" ht="18" customHeight="1">
      <c r="A268" s="78"/>
      <c r="B268" s="79"/>
      <c r="C268" s="79"/>
      <c r="D268" s="79"/>
      <c r="E268" s="67"/>
      <c r="F268" s="79"/>
      <c r="G268" s="67"/>
      <c r="H268" s="66">
        <v>2020301</v>
      </c>
      <c r="I268" s="58" t="s">
        <v>1248</v>
      </c>
      <c r="J268" s="69"/>
      <c r="K268" s="69"/>
      <c r="L268" s="65"/>
      <c r="M268" s="67" t="str">
        <f t="shared" si="14"/>
        <v/>
      </c>
      <c r="N268" s="65"/>
      <c r="O268" s="67"/>
      <c r="T268" s="72"/>
      <c r="V268" s="58" t="s">
        <v>1248</v>
      </c>
      <c r="Y268" s="454"/>
    </row>
    <row r="269" spans="1:25" ht="18" customHeight="1">
      <c r="A269" s="78"/>
      <c r="B269" s="79"/>
      <c r="C269" s="79"/>
      <c r="D269" s="79"/>
      <c r="E269" s="67"/>
      <c r="F269" s="79"/>
      <c r="G269" s="67"/>
      <c r="H269" s="66">
        <v>2020302</v>
      </c>
      <c r="I269" s="66" t="s">
        <v>1249</v>
      </c>
      <c r="J269" s="69"/>
      <c r="K269" s="69"/>
      <c r="L269" s="65"/>
      <c r="M269" s="67" t="str">
        <f t="shared" si="14"/>
        <v/>
      </c>
      <c r="N269" s="65"/>
      <c r="O269" s="67"/>
      <c r="T269" s="72"/>
      <c r="V269" s="66" t="s">
        <v>1249</v>
      </c>
      <c r="Y269" s="454"/>
    </row>
    <row r="270" spans="1:25" ht="18" customHeight="1">
      <c r="A270" s="78"/>
      <c r="B270" s="79"/>
      <c r="C270" s="79"/>
      <c r="D270" s="79"/>
      <c r="E270" s="67"/>
      <c r="F270" s="79"/>
      <c r="G270" s="67"/>
      <c r="H270" s="66">
        <v>2020303</v>
      </c>
      <c r="I270" s="66" t="s">
        <v>1250</v>
      </c>
      <c r="J270" s="69"/>
      <c r="K270" s="69"/>
      <c r="L270" s="65"/>
      <c r="M270" s="67" t="str">
        <f t="shared" si="14"/>
        <v/>
      </c>
      <c r="N270" s="65"/>
      <c r="O270" s="67"/>
      <c r="T270" s="72"/>
      <c r="V270" s="66" t="s">
        <v>1250</v>
      </c>
      <c r="Y270" s="454"/>
    </row>
    <row r="271" spans="1:25" ht="18" customHeight="1">
      <c r="A271" s="78"/>
      <c r="B271" s="79"/>
      <c r="C271" s="79"/>
      <c r="D271" s="79"/>
      <c r="E271" s="67"/>
      <c r="F271" s="79"/>
      <c r="G271" s="67"/>
      <c r="H271" s="66">
        <v>2020304</v>
      </c>
      <c r="I271" s="66" t="s">
        <v>1251</v>
      </c>
      <c r="J271" s="69"/>
      <c r="K271" s="69"/>
      <c r="L271" s="65"/>
      <c r="M271" s="67" t="str">
        <f t="shared" si="14"/>
        <v/>
      </c>
      <c r="N271" s="65"/>
      <c r="O271" s="67"/>
      <c r="T271" s="72"/>
      <c r="V271" s="66" t="s">
        <v>1251</v>
      </c>
      <c r="Y271" s="454"/>
    </row>
    <row r="272" spans="1:25" ht="18" customHeight="1">
      <c r="A272" s="78"/>
      <c r="B272" s="79"/>
      <c r="C272" s="79"/>
      <c r="D272" s="79"/>
      <c r="E272" s="67"/>
      <c r="F272" s="79"/>
      <c r="G272" s="67"/>
      <c r="H272" s="66">
        <v>2020305</v>
      </c>
      <c r="I272" s="66" t="s">
        <v>1252</v>
      </c>
      <c r="J272" s="69"/>
      <c r="K272" s="69"/>
      <c r="L272" s="65"/>
      <c r="M272" s="67" t="str">
        <f t="shared" si="14"/>
        <v/>
      </c>
      <c r="N272" s="65"/>
      <c r="O272" s="67"/>
      <c r="T272" s="72"/>
      <c r="V272" s="66" t="s">
        <v>1252</v>
      </c>
      <c r="Y272" s="454"/>
    </row>
    <row r="273" spans="1:25" ht="18" customHeight="1">
      <c r="A273" s="78"/>
      <c r="B273" s="79"/>
      <c r="C273" s="79"/>
      <c r="D273" s="79"/>
      <c r="E273" s="67"/>
      <c r="F273" s="79"/>
      <c r="G273" s="67"/>
      <c r="H273" s="66">
        <v>2020399</v>
      </c>
      <c r="I273" s="66" t="s">
        <v>1253</v>
      </c>
      <c r="J273" s="69"/>
      <c r="K273" s="69"/>
      <c r="L273" s="65"/>
      <c r="M273" s="67" t="str">
        <f t="shared" si="14"/>
        <v/>
      </c>
      <c r="N273" s="65"/>
      <c r="O273" s="67"/>
      <c r="T273" s="72"/>
      <c r="V273" s="66" t="s">
        <v>1253</v>
      </c>
      <c r="Y273" s="454"/>
    </row>
    <row r="274" spans="1:25" ht="18" customHeight="1">
      <c r="A274" s="78"/>
      <c r="B274" s="79"/>
      <c r="C274" s="79"/>
      <c r="D274" s="79"/>
      <c r="E274" s="67"/>
      <c r="F274" s="79"/>
      <c r="G274" s="67"/>
      <c r="H274" s="66">
        <v>20204</v>
      </c>
      <c r="I274" s="66" t="s">
        <v>0</v>
      </c>
      <c r="J274" s="69"/>
      <c r="K274" s="69"/>
      <c r="L274" s="65"/>
      <c r="M274" s="67" t="str">
        <f t="shared" si="14"/>
        <v/>
      </c>
      <c r="N274" s="65"/>
      <c r="O274" s="67"/>
      <c r="T274" s="72"/>
      <c r="V274" s="66" t="s">
        <v>0</v>
      </c>
      <c r="Y274" s="454"/>
    </row>
    <row r="275" spans="1:25" ht="18" customHeight="1">
      <c r="A275" s="78"/>
      <c r="B275" s="79"/>
      <c r="C275" s="79"/>
      <c r="D275" s="79"/>
      <c r="E275" s="67"/>
      <c r="F275" s="79"/>
      <c r="G275" s="67"/>
      <c r="H275" s="66">
        <v>2020401</v>
      </c>
      <c r="I275" s="58" t="s">
        <v>1</v>
      </c>
      <c r="J275" s="69"/>
      <c r="K275" s="69"/>
      <c r="L275" s="65"/>
      <c r="M275" s="67" t="str">
        <f t="shared" si="14"/>
        <v/>
      </c>
      <c r="N275" s="65"/>
      <c r="O275" s="67"/>
      <c r="T275" s="72"/>
      <c r="V275" s="58" t="s">
        <v>1</v>
      </c>
      <c r="Y275" s="454"/>
    </row>
    <row r="276" spans="1:25" ht="18" customHeight="1">
      <c r="A276" s="78"/>
      <c r="B276" s="79"/>
      <c r="C276" s="79"/>
      <c r="D276" s="79"/>
      <c r="E276" s="67"/>
      <c r="F276" s="79"/>
      <c r="G276" s="67"/>
      <c r="H276" s="66">
        <v>2020402</v>
      </c>
      <c r="I276" s="66" t="s">
        <v>2</v>
      </c>
      <c r="J276" s="69"/>
      <c r="K276" s="69"/>
      <c r="L276" s="65"/>
      <c r="M276" s="67" t="str">
        <f t="shared" si="14"/>
        <v/>
      </c>
      <c r="N276" s="65"/>
      <c r="O276" s="67"/>
      <c r="T276" s="72"/>
      <c r="V276" s="66" t="s">
        <v>2</v>
      </c>
      <c r="Y276" s="454"/>
    </row>
    <row r="277" spans="1:25" ht="18" customHeight="1">
      <c r="A277" s="78"/>
      <c r="B277" s="79"/>
      <c r="C277" s="79"/>
      <c r="D277" s="79"/>
      <c r="E277" s="67"/>
      <c r="F277" s="79"/>
      <c r="G277" s="67"/>
      <c r="H277" s="66">
        <v>2020403</v>
      </c>
      <c r="I277" s="66" t="s">
        <v>3</v>
      </c>
      <c r="J277" s="69"/>
      <c r="K277" s="69"/>
      <c r="L277" s="65"/>
      <c r="M277" s="67" t="str">
        <f t="shared" si="14"/>
        <v/>
      </c>
      <c r="N277" s="65"/>
      <c r="O277" s="67"/>
      <c r="T277" s="72"/>
      <c r="V277" s="66" t="s">
        <v>3</v>
      </c>
      <c r="Y277" s="454"/>
    </row>
    <row r="278" spans="1:25" ht="18" customHeight="1">
      <c r="A278" s="78"/>
      <c r="B278" s="79"/>
      <c r="C278" s="79"/>
      <c r="D278" s="79"/>
      <c r="E278" s="67"/>
      <c r="F278" s="79"/>
      <c r="G278" s="67"/>
      <c r="H278" s="66">
        <v>2020404</v>
      </c>
      <c r="I278" s="66" t="s">
        <v>4</v>
      </c>
      <c r="J278" s="69"/>
      <c r="K278" s="69"/>
      <c r="L278" s="69"/>
      <c r="M278" s="67" t="str">
        <f t="shared" si="14"/>
        <v/>
      </c>
      <c r="N278" s="69"/>
      <c r="O278" s="67"/>
      <c r="T278" s="72"/>
      <c r="V278" s="66" t="s">
        <v>4</v>
      </c>
      <c r="Y278" s="454"/>
    </row>
    <row r="279" spans="1:25" ht="18" customHeight="1">
      <c r="A279" s="78"/>
      <c r="B279" s="79"/>
      <c r="C279" s="79"/>
      <c r="D279" s="79"/>
      <c r="E279" s="67"/>
      <c r="F279" s="79"/>
      <c r="G279" s="67"/>
      <c r="H279" s="66">
        <v>2020499</v>
      </c>
      <c r="I279" s="66" t="s">
        <v>5</v>
      </c>
      <c r="J279" s="68"/>
      <c r="K279" s="68"/>
      <c r="L279" s="68"/>
      <c r="M279" s="67" t="str">
        <f t="shared" si="14"/>
        <v/>
      </c>
      <c r="N279" s="68"/>
      <c r="O279" s="67"/>
      <c r="T279" s="72"/>
      <c r="V279" s="66" t="s">
        <v>5</v>
      </c>
      <c r="Y279" s="454"/>
    </row>
    <row r="280" spans="1:25" ht="18" customHeight="1">
      <c r="A280" s="78"/>
      <c r="B280" s="79"/>
      <c r="C280" s="79"/>
      <c r="D280" s="79"/>
      <c r="E280" s="67"/>
      <c r="F280" s="79"/>
      <c r="G280" s="67"/>
      <c r="H280" s="66">
        <v>20205</v>
      </c>
      <c r="I280" s="66" t="s">
        <v>6</v>
      </c>
      <c r="J280" s="68"/>
      <c r="K280" s="68"/>
      <c r="L280" s="68"/>
      <c r="M280" s="67" t="str">
        <f t="shared" si="14"/>
        <v/>
      </c>
      <c r="N280" s="68"/>
      <c r="O280" s="67"/>
      <c r="T280" s="72"/>
      <c r="V280" s="66" t="s">
        <v>6</v>
      </c>
      <c r="Y280" s="454"/>
    </row>
    <row r="281" spans="1:25" ht="18" customHeight="1">
      <c r="A281" s="78"/>
      <c r="B281" s="79"/>
      <c r="C281" s="79"/>
      <c r="D281" s="79"/>
      <c r="E281" s="67"/>
      <c r="F281" s="79"/>
      <c r="G281" s="67"/>
      <c r="H281" s="66">
        <v>2020501</v>
      </c>
      <c r="I281" s="58" t="s">
        <v>7</v>
      </c>
      <c r="J281" s="68"/>
      <c r="K281" s="68"/>
      <c r="L281" s="68"/>
      <c r="M281" s="67" t="str">
        <f t="shared" si="14"/>
        <v/>
      </c>
      <c r="N281" s="68"/>
      <c r="O281" s="67"/>
      <c r="T281" s="72"/>
      <c r="V281" s="58" t="s">
        <v>7</v>
      </c>
      <c r="Y281" s="454"/>
    </row>
    <row r="282" spans="1:25" ht="18" customHeight="1">
      <c r="A282" s="78"/>
      <c r="B282" s="79"/>
      <c r="C282" s="79"/>
      <c r="D282" s="79"/>
      <c r="E282" s="67"/>
      <c r="F282" s="79"/>
      <c r="G282" s="67"/>
      <c r="H282" s="66">
        <v>2020502</v>
      </c>
      <c r="I282" s="66" t="s">
        <v>8</v>
      </c>
      <c r="J282" s="68"/>
      <c r="K282" s="68"/>
      <c r="L282" s="68"/>
      <c r="M282" s="67" t="str">
        <f t="shared" si="14"/>
        <v/>
      </c>
      <c r="N282" s="68"/>
      <c r="O282" s="67"/>
      <c r="T282" s="72"/>
      <c r="V282" s="66" t="s">
        <v>8</v>
      </c>
      <c r="Y282" s="454"/>
    </row>
    <row r="283" spans="1:25" ht="18" customHeight="1">
      <c r="A283" s="78"/>
      <c r="B283" s="79"/>
      <c r="C283" s="79"/>
      <c r="D283" s="79"/>
      <c r="E283" s="67"/>
      <c r="F283" s="79"/>
      <c r="G283" s="67"/>
      <c r="H283" s="66">
        <v>2020503</v>
      </c>
      <c r="I283" s="66" t="s">
        <v>9</v>
      </c>
      <c r="J283" s="68"/>
      <c r="K283" s="68"/>
      <c r="L283" s="68"/>
      <c r="M283" s="67" t="str">
        <f t="shared" si="14"/>
        <v/>
      </c>
      <c r="N283" s="68"/>
      <c r="O283" s="67"/>
      <c r="T283" s="72"/>
      <c r="V283" s="66" t="s">
        <v>9</v>
      </c>
      <c r="Y283" s="454"/>
    </row>
    <row r="284" spans="1:25" ht="18" customHeight="1">
      <c r="A284" s="78"/>
      <c r="B284" s="79"/>
      <c r="C284" s="79"/>
      <c r="D284" s="79"/>
      <c r="E284" s="67"/>
      <c r="F284" s="79"/>
      <c r="G284" s="67"/>
      <c r="H284" s="66">
        <v>2020599</v>
      </c>
      <c r="I284" s="66" t="s">
        <v>10</v>
      </c>
      <c r="J284" s="68"/>
      <c r="K284" s="68"/>
      <c r="L284" s="68"/>
      <c r="M284" s="67" t="str">
        <f t="shared" si="14"/>
        <v/>
      </c>
      <c r="N284" s="68"/>
      <c r="O284" s="67"/>
      <c r="T284" s="72"/>
      <c r="V284" s="66" t="s">
        <v>10</v>
      </c>
      <c r="Y284" s="454"/>
    </row>
    <row r="285" spans="1:25" ht="18" customHeight="1">
      <c r="A285" s="81"/>
      <c r="B285" s="79"/>
      <c r="C285" s="79"/>
      <c r="D285" s="79"/>
      <c r="E285" s="67"/>
      <c r="F285" s="79"/>
      <c r="G285" s="67"/>
      <c r="H285" s="66">
        <v>20206</v>
      </c>
      <c r="I285" s="66" t="s">
        <v>11</v>
      </c>
      <c r="J285" s="79"/>
      <c r="K285" s="79"/>
      <c r="L285" s="79"/>
      <c r="M285" s="67" t="str">
        <f t="shared" si="14"/>
        <v/>
      </c>
      <c r="N285" s="79"/>
      <c r="O285" s="67"/>
      <c r="T285" s="72"/>
      <c r="V285" s="66" t="s">
        <v>11</v>
      </c>
      <c r="Y285" s="454"/>
    </row>
    <row r="286" spans="1:25" ht="18" customHeight="1">
      <c r="A286" s="78"/>
      <c r="B286" s="79"/>
      <c r="C286" s="79"/>
      <c r="D286" s="79"/>
      <c r="E286" s="67"/>
      <c r="F286" s="79"/>
      <c r="G286" s="67"/>
      <c r="H286" s="66">
        <v>2020601</v>
      </c>
      <c r="I286" s="58" t="s">
        <v>12</v>
      </c>
      <c r="J286" s="79"/>
      <c r="K286" s="79"/>
      <c r="L286" s="79"/>
      <c r="M286" s="67" t="str">
        <f t="shared" si="14"/>
        <v/>
      </c>
      <c r="N286" s="79"/>
      <c r="O286" s="67"/>
      <c r="T286" s="72"/>
      <c r="V286" s="58" t="s">
        <v>12</v>
      </c>
      <c r="Y286" s="454"/>
    </row>
    <row r="287" spans="1:25" ht="18" customHeight="1">
      <c r="A287" s="78"/>
      <c r="B287" s="79"/>
      <c r="C287" s="79"/>
      <c r="D287" s="79"/>
      <c r="E287" s="67"/>
      <c r="F287" s="79"/>
      <c r="G287" s="67"/>
      <c r="H287" s="66">
        <v>20207</v>
      </c>
      <c r="I287" s="66" t="s">
        <v>13</v>
      </c>
      <c r="J287" s="79"/>
      <c r="K287" s="79"/>
      <c r="L287" s="79"/>
      <c r="M287" s="67" t="str">
        <f t="shared" si="14"/>
        <v/>
      </c>
      <c r="N287" s="79"/>
      <c r="O287" s="67"/>
      <c r="T287" s="72"/>
      <c r="V287" s="66" t="s">
        <v>13</v>
      </c>
      <c r="Y287" s="454"/>
    </row>
    <row r="288" spans="1:25" ht="18" customHeight="1">
      <c r="A288" s="78"/>
      <c r="B288" s="79"/>
      <c r="C288" s="79"/>
      <c r="D288" s="79"/>
      <c r="E288" s="67"/>
      <c r="F288" s="79"/>
      <c r="G288" s="67"/>
      <c r="H288" s="66">
        <v>2020701</v>
      </c>
      <c r="I288" s="58" t="s">
        <v>14</v>
      </c>
      <c r="J288" s="79"/>
      <c r="K288" s="79"/>
      <c r="L288" s="79"/>
      <c r="M288" s="67" t="str">
        <f t="shared" si="14"/>
        <v/>
      </c>
      <c r="N288" s="79"/>
      <c r="O288" s="67"/>
      <c r="T288" s="72"/>
      <c r="V288" s="58" t="s">
        <v>14</v>
      </c>
      <c r="Y288" s="454"/>
    </row>
    <row r="289" spans="1:25" ht="18" customHeight="1">
      <c r="A289" s="78"/>
      <c r="B289" s="79"/>
      <c r="C289" s="79"/>
      <c r="D289" s="79"/>
      <c r="E289" s="67"/>
      <c r="F289" s="79"/>
      <c r="G289" s="67"/>
      <c r="H289" s="66">
        <v>2020702</v>
      </c>
      <c r="I289" s="66" t="s">
        <v>15</v>
      </c>
      <c r="J289" s="79"/>
      <c r="K289" s="79"/>
      <c r="L289" s="79"/>
      <c r="M289" s="67" t="str">
        <f t="shared" si="14"/>
        <v/>
      </c>
      <c r="N289" s="79"/>
      <c r="O289" s="67"/>
      <c r="T289" s="72"/>
      <c r="V289" s="66" t="s">
        <v>15</v>
      </c>
      <c r="Y289" s="454"/>
    </row>
    <row r="290" spans="1:25" ht="18" customHeight="1">
      <c r="A290" s="78"/>
      <c r="B290" s="79"/>
      <c r="C290" s="79"/>
      <c r="D290" s="79"/>
      <c r="E290" s="67"/>
      <c r="F290" s="79"/>
      <c r="G290" s="67"/>
      <c r="H290" s="66">
        <v>2020703</v>
      </c>
      <c r="I290" s="66" t="s">
        <v>16</v>
      </c>
      <c r="J290" s="79"/>
      <c r="K290" s="79"/>
      <c r="L290" s="79"/>
      <c r="M290" s="67" t="str">
        <f t="shared" si="14"/>
        <v/>
      </c>
      <c r="N290" s="79"/>
      <c r="O290" s="67"/>
      <c r="T290" s="72"/>
      <c r="V290" s="66" t="s">
        <v>16</v>
      </c>
      <c r="Y290" s="454"/>
    </row>
    <row r="291" spans="1:25" ht="18" customHeight="1">
      <c r="A291" s="78"/>
      <c r="B291" s="79"/>
      <c r="C291" s="79"/>
      <c r="D291" s="79"/>
      <c r="E291" s="67"/>
      <c r="F291" s="79"/>
      <c r="G291" s="67"/>
      <c r="H291" s="66">
        <v>2020799</v>
      </c>
      <c r="I291" s="66" t="s">
        <v>17</v>
      </c>
      <c r="J291" s="79"/>
      <c r="K291" s="79"/>
      <c r="L291" s="79"/>
      <c r="M291" s="67" t="str">
        <f t="shared" si="14"/>
        <v/>
      </c>
      <c r="N291" s="79"/>
      <c r="O291" s="67"/>
      <c r="T291" s="72"/>
      <c r="V291" s="66" t="s">
        <v>17</v>
      </c>
      <c r="Y291" s="454"/>
    </row>
    <row r="292" spans="1:25" ht="18" customHeight="1">
      <c r="A292" s="78"/>
      <c r="B292" s="79"/>
      <c r="C292" s="79"/>
      <c r="D292" s="79"/>
      <c r="E292" s="67"/>
      <c r="F292" s="79"/>
      <c r="G292" s="67"/>
      <c r="H292" s="66">
        <v>20299</v>
      </c>
      <c r="I292" s="66" t="s">
        <v>18</v>
      </c>
      <c r="J292" s="79"/>
      <c r="K292" s="79"/>
      <c r="L292" s="79"/>
      <c r="M292" s="67" t="str">
        <f t="shared" si="14"/>
        <v/>
      </c>
      <c r="N292" s="79"/>
      <c r="O292" s="67"/>
      <c r="T292" s="72"/>
      <c r="V292" s="66" t="s">
        <v>18</v>
      </c>
      <c r="Y292" s="454"/>
    </row>
    <row r="293" spans="1:25" ht="18" customHeight="1">
      <c r="A293" s="78"/>
      <c r="B293" s="79"/>
      <c r="C293" s="79"/>
      <c r="D293" s="79"/>
      <c r="E293" s="67"/>
      <c r="F293" s="79"/>
      <c r="G293" s="67"/>
      <c r="H293" s="66">
        <v>2029901</v>
      </c>
      <c r="I293" s="58" t="s">
        <v>19</v>
      </c>
      <c r="J293" s="79"/>
      <c r="K293" s="79"/>
      <c r="L293" s="79"/>
      <c r="M293" s="67" t="str">
        <f t="shared" si="14"/>
        <v/>
      </c>
      <c r="N293" s="79"/>
      <c r="O293" s="67"/>
      <c r="T293" s="72"/>
      <c r="V293" s="58" t="s">
        <v>19</v>
      </c>
      <c r="Y293" s="454"/>
    </row>
    <row r="294" spans="1:25" s="84" customFormat="1" ht="18" customHeight="1">
      <c r="A294" s="83"/>
      <c r="B294" s="82"/>
      <c r="C294" s="82"/>
      <c r="D294" s="82"/>
      <c r="E294" s="59"/>
      <c r="F294" s="82"/>
      <c r="G294" s="59"/>
      <c r="H294" s="58">
        <v>203</v>
      </c>
      <c r="I294" s="66" t="s">
        <v>20</v>
      </c>
      <c r="J294" s="79"/>
      <c r="K294" s="79"/>
      <c r="L294" s="79"/>
      <c r="M294" s="59"/>
      <c r="N294" s="79"/>
      <c r="O294" s="67"/>
      <c r="P294" s="60"/>
      <c r="T294" s="71"/>
      <c r="V294" s="66" t="s">
        <v>20</v>
      </c>
      <c r="Y294" s="454"/>
    </row>
    <row r="295" spans="1:25" ht="18" customHeight="1">
      <c r="A295" s="78"/>
      <c r="B295" s="79"/>
      <c r="C295" s="79"/>
      <c r="D295" s="79"/>
      <c r="E295" s="67"/>
      <c r="F295" s="79"/>
      <c r="G295" s="67"/>
      <c r="H295" s="66">
        <v>20301</v>
      </c>
      <c r="I295" s="58" t="s">
        <v>21</v>
      </c>
      <c r="J295" s="261">
        <v>8030.5</v>
      </c>
      <c r="K295" s="231">
        <v>7380</v>
      </c>
      <c r="L295" s="56">
        <v>7380</v>
      </c>
      <c r="M295" s="59">
        <f>L295/K295</f>
        <v>1</v>
      </c>
      <c r="N295" s="56">
        <v>7815</v>
      </c>
      <c r="O295" s="67">
        <f t="shared" ref="O295:O358" si="15">L295/N295-1</f>
        <v>-5.5662188099808052E-2</v>
      </c>
      <c r="T295" s="72"/>
      <c r="V295" s="58" t="s">
        <v>21</v>
      </c>
      <c r="W295" s="44" t="s">
        <v>1607</v>
      </c>
      <c r="X295" s="44">
        <v>8030.5</v>
      </c>
      <c r="Y295" s="454"/>
    </row>
    <row r="296" spans="1:25" ht="18" customHeight="1">
      <c r="A296" s="78"/>
      <c r="B296" s="79"/>
      <c r="C296" s="79"/>
      <c r="D296" s="79"/>
      <c r="E296" s="67"/>
      <c r="F296" s="79"/>
      <c r="G296" s="67"/>
      <c r="H296" s="66">
        <v>2030101</v>
      </c>
      <c r="I296" s="58" t="s">
        <v>22</v>
      </c>
      <c r="J296" s="79"/>
      <c r="K296" s="79"/>
      <c r="L296" s="79">
        <v>0</v>
      </c>
      <c r="M296" s="67" t="str">
        <f t="shared" ref="M296:M359" si="16">+IF(ISERROR(L297/K297),"",L297/K297)</f>
        <v/>
      </c>
      <c r="N296" s="79"/>
      <c r="O296" s="67"/>
      <c r="T296" s="72"/>
      <c r="V296" s="58" t="s">
        <v>22</v>
      </c>
      <c r="Y296" s="454"/>
    </row>
    <row r="297" spans="1:25" ht="18" customHeight="1">
      <c r="A297" s="78"/>
      <c r="B297" s="79"/>
      <c r="C297" s="79"/>
      <c r="D297" s="79"/>
      <c r="E297" s="67"/>
      <c r="F297" s="79"/>
      <c r="G297" s="67"/>
      <c r="H297" s="66">
        <v>20304</v>
      </c>
      <c r="I297" s="66" t="s">
        <v>23</v>
      </c>
      <c r="J297" s="79"/>
      <c r="K297" s="79"/>
      <c r="L297" s="79">
        <v>0</v>
      </c>
      <c r="M297" s="67" t="str">
        <f t="shared" si="16"/>
        <v/>
      </c>
      <c r="N297" s="79"/>
      <c r="O297" s="67"/>
      <c r="T297" s="72"/>
      <c r="V297" s="66" t="s">
        <v>23</v>
      </c>
      <c r="Y297" s="454"/>
    </row>
    <row r="298" spans="1:25" ht="18" customHeight="1">
      <c r="A298" s="78"/>
      <c r="B298" s="79"/>
      <c r="C298" s="79"/>
      <c r="D298" s="79"/>
      <c r="E298" s="67"/>
      <c r="F298" s="79"/>
      <c r="G298" s="67"/>
      <c r="H298" s="66">
        <v>2030401</v>
      </c>
      <c r="I298" s="58" t="s">
        <v>24</v>
      </c>
      <c r="J298" s="79"/>
      <c r="K298" s="79"/>
      <c r="L298" s="79">
        <v>0</v>
      </c>
      <c r="M298" s="67" t="str">
        <f t="shared" si="16"/>
        <v/>
      </c>
      <c r="N298" s="79"/>
      <c r="O298" s="67"/>
      <c r="T298" s="72"/>
      <c r="V298" s="58" t="s">
        <v>24</v>
      </c>
      <c r="Y298" s="454"/>
    </row>
    <row r="299" spans="1:25" ht="18" customHeight="1">
      <c r="A299" s="78"/>
      <c r="B299" s="79"/>
      <c r="C299" s="79"/>
      <c r="D299" s="79"/>
      <c r="E299" s="67"/>
      <c r="F299" s="79"/>
      <c r="G299" s="67"/>
      <c r="H299" s="66">
        <v>20305</v>
      </c>
      <c r="I299" s="66" t="s">
        <v>25</v>
      </c>
      <c r="J299" s="79"/>
      <c r="K299" s="79"/>
      <c r="L299" s="79">
        <v>0</v>
      </c>
      <c r="M299" s="67" t="str">
        <f t="shared" si="16"/>
        <v/>
      </c>
      <c r="N299" s="79"/>
      <c r="O299" s="67"/>
      <c r="T299" s="72"/>
      <c r="V299" s="66" t="s">
        <v>25</v>
      </c>
      <c r="Y299" s="454"/>
    </row>
    <row r="300" spans="1:25" ht="18" customHeight="1">
      <c r="A300" s="78"/>
      <c r="B300" s="79"/>
      <c r="C300" s="79"/>
      <c r="D300" s="79"/>
      <c r="E300" s="67"/>
      <c r="F300" s="79"/>
      <c r="G300" s="67"/>
      <c r="H300" s="66">
        <v>2030501</v>
      </c>
      <c r="I300" s="58" t="s">
        <v>26</v>
      </c>
      <c r="J300" s="79"/>
      <c r="K300" s="79"/>
      <c r="L300" s="79">
        <v>0</v>
      </c>
      <c r="M300" s="67" t="str">
        <f t="shared" si="16"/>
        <v/>
      </c>
      <c r="N300" s="79"/>
      <c r="O300" s="67"/>
      <c r="T300" s="72"/>
      <c r="V300" s="58" t="s">
        <v>26</v>
      </c>
      <c r="Y300" s="454"/>
    </row>
    <row r="301" spans="1:25" ht="18" customHeight="1">
      <c r="A301" s="78"/>
      <c r="B301" s="79"/>
      <c r="C301" s="79"/>
      <c r="D301" s="79"/>
      <c r="E301" s="67"/>
      <c r="F301" s="79"/>
      <c r="G301" s="67"/>
      <c r="H301" s="66">
        <v>20306</v>
      </c>
      <c r="I301" s="66" t="s">
        <v>27</v>
      </c>
      <c r="J301" s="79"/>
      <c r="K301" s="79"/>
      <c r="L301" s="79">
        <v>0</v>
      </c>
      <c r="M301" s="67" t="str">
        <f t="shared" si="16"/>
        <v/>
      </c>
      <c r="N301" s="79"/>
      <c r="O301" s="67"/>
      <c r="T301" s="72"/>
      <c r="V301" s="66" t="s">
        <v>27</v>
      </c>
      <c r="Y301" s="454"/>
    </row>
    <row r="302" spans="1:25" ht="18" customHeight="1">
      <c r="A302" s="78"/>
      <c r="B302" s="79"/>
      <c r="C302" s="79"/>
      <c r="D302" s="79"/>
      <c r="E302" s="67"/>
      <c r="F302" s="79"/>
      <c r="G302" s="67"/>
      <c r="H302" s="66">
        <v>2030601</v>
      </c>
      <c r="I302" s="58" t="s">
        <v>28</v>
      </c>
      <c r="J302" s="260">
        <v>1717.08</v>
      </c>
      <c r="K302" s="260"/>
      <c r="L302" s="63">
        <v>1742</v>
      </c>
      <c r="M302" s="67" t="str">
        <f t="shared" si="16"/>
        <v/>
      </c>
      <c r="N302" s="63">
        <v>1699</v>
      </c>
      <c r="O302" s="67">
        <f t="shared" si="15"/>
        <v>2.5309005297233567E-2</v>
      </c>
      <c r="T302" s="72"/>
      <c r="V302" s="58" t="s">
        <v>28</v>
      </c>
      <c r="W302" s="44" t="s">
        <v>1793</v>
      </c>
      <c r="X302" s="44">
        <v>1717.08</v>
      </c>
      <c r="Y302" s="454"/>
    </row>
    <row r="303" spans="1:25" ht="18" customHeight="1">
      <c r="A303" s="78"/>
      <c r="B303" s="79"/>
      <c r="C303" s="79"/>
      <c r="D303" s="79"/>
      <c r="E303" s="67"/>
      <c r="F303" s="79"/>
      <c r="G303" s="67"/>
      <c r="H303" s="66">
        <v>2030602</v>
      </c>
      <c r="I303" s="66" t="s">
        <v>29</v>
      </c>
      <c r="J303" s="79">
        <v>0</v>
      </c>
      <c r="K303" s="79"/>
      <c r="L303" s="79">
        <v>0</v>
      </c>
      <c r="M303" s="67" t="str">
        <f t="shared" si="16"/>
        <v/>
      </c>
      <c r="N303" s="79"/>
      <c r="O303" s="67"/>
      <c r="T303" s="72"/>
      <c r="V303" s="66" t="s">
        <v>29</v>
      </c>
      <c r="W303" s="44" t="s">
        <v>1794</v>
      </c>
      <c r="X303" s="44">
        <v>0</v>
      </c>
      <c r="Y303" s="454"/>
    </row>
    <row r="304" spans="1:25" ht="18" customHeight="1">
      <c r="A304" s="78"/>
      <c r="B304" s="79"/>
      <c r="C304" s="79"/>
      <c r="D304" s="79"/>
      <c r="E304" s="67"/>
      <c r="F304" s="79"/>
      <c r="G304" s="67"/>
      <c r="H304" s="66">
        <v>2030603</v>
      </c>
      <c r="I304" s="66" t="s">
        <v>30</v>
      </c>
      <c r="J304" s="79">
        <v>0</v>
      </c>
      <c r="K304" s="79"/>
      <c r="L304" s="79">
        <v>0</v>
      </c>
      <c r="M304" s="67" t="str">
        <f t="shared" si="16"/>
        <v/>
      </c>
      <c r="N304" s="79"/>
      <c r="O304" s="67"/>
      <c r="T304" s="72"/>
      <c r="V304" s="66" t="s">
        <v>30</v>
      </c>
      <c r="W304" s="44" t="s">
        <v>1795</v>
      </c>
      <c r="X304" s="44">
        <v>0</v>
      </c>
      <c r="Y304" s="454"/>
    </row>
    <row r="305" spans="1:25" ht="18" customHeight="1">
      <c r="A305" s="78"/>
      <c r="B305" s="79"/>
      <c r="C305" s="79"/>
      <c r="D305" s="79"/>
      <c r="E305" s="67"/>
      <c r="F305" s="79"/>
      <c r="G305" s="67"/>
      <c r="H305" s="66">
        <v>2030604</v>
      </c>
      <c r="I305" s="66" t="s">
        <v>31</v>
      </c>
      <c r="J305" s="79">
        <v>0</v>
      </c>
      <c r="K305" s="79"/>
      <c r="L305" s="79">
        <v>0</v>
      </c>
      <c r="M305" s="67" t="str">
        <f t="shared" si="16"/>
        <v/>
      </c>
      <c r="N305" s="79"/>
      <c r="O305" s="67"/>
      <c r="T305" s="72"/>
      <c r="V305" s="66" t="s">
        <v>31</v>
      </c>
      <c r="W305" s="44" t="s">
        <v>1796</v>
      </c>
      <c r="X305" s="44">
        <v>0</v>
      </c>
      <c r="Y305" s="454"/>
    </row>
    <row r="306" spans="1:25" ht="18" customHeight="1">
      <c r="A306" s="78"/>
      <c r="B306" s="79"/>
      <c r="C306" s="79"/>
      <c r="D306" s="79"/>
      <c r="E306" s="67"/>
      <c r="F306" s="79"/>
      <c r="G306" s="67"/>
      <c r="H306" s="66">
        <v>2030605</v>
      </c>
      <c r="I306" s="66" t="s">
        <v>32</v>
      </c>
      <c r="J306" s="79">
        <v>0</v>
      </c>
      <c r="K306" s="79"/>
      <c r="L306" s="79">
        <v>0</v>
      </c>
      <c r="M306" s="67" t="str">
        <f t="shared" si="16"/>
        <v/>
      </c>
      <c r="N306" s="79"/>
      <c r="O306" s="67"/>
      <c r="T306" s="72"/>
      <c r="V306" s="66" t="s">
        <v>32</v>
      </c>
      <c r="W306" s="44" t="s">
        <v>1797</v>
      </c>
      <c r="X306" s="44">
        <v>0</v>
      </c>
      <c r="Y306" s="454"/>
    </row>
    <row r="307" spans="1:25" ht="18" customHeight="1">
      <c r="A307" s="78"/>
      <c r="B307" s="79"/>
      <c r="C307" s="79"/>
      <c r="D307" s="79"/>
      <c r="E307" s="67"/>
      <c r="F307" s="79"/>
      <c r="G307" s="67"/>
      <c r="H307" s="66">
        <v>2030606</v>
      </c>
      <c r="I307" s="66" t="s">
        <v>33</v>
      </c>
      <c r="J307" s="79">
        <v>0</v>
      </c>
      <c r="K307" s="79"/>
      <c r="L307" s="79">
        <v>0</v>
      </c>
      <c r="M307" s="67" t="str">
        <f t="shared" si="16"/>
        <v/>
      </c>
      <c r="N307" s="79"/>
      <c r="O307" s="67"/>
      <c r="T307" s="72"/>
      <c r="V307" s="66" t="s">
        <v>33</v>
      </c>
      <c r="W307" s="44" t="s">
        <v>1798</v>
      </c>
      <c r="X307" s="44">
        <v>0</v>
      </c>
      <c r="Y307" s="454"/>
    </row>
    <row r="308" spans="1:25" ht="18" customHeight="1">
      <c r="A308" s="78"/>
      <c r="B308" s="79"/>
      <c r="C308" s="79"/>
      <c r="D308" s="79"/>
      <c r="E308" s="67"/>
      <c r="F308" s="79"/>
      <c r="G308" s="67"/>
      <c r="H308" s="66">
        <v>2030607</v>
      </c>
      <c r="I308" s="66" t="s">
        <v>34</v>
      </c>
      <c r="J308" s="79">
        <v>0</v>
      </c>
      <c r="K308" s="79"/>
      <c r="L308" s="79">
        <v>0</v>
      </c>
      <c r="M308" s="67" t="str">
        <f t="shared" si="16"/>
        <v/>
      </c>
      <c r="N308" s="79"/>
      <c r="O308" s="67"/>
      <c r="T308" s="72"/>
      <c r="V308" s="66" t="s">
        <v>34</v>
      </c>
      <c r="W308" s="44" t="s">
        <v>1799</v>
      </c>
      <c r="X308" s="44">
        <v>0</v>
      </c>
      <c r="Y308" s="454"/>
    </row>
    <row r="309" spans="1:25" ht="18" customHeight="1">
      <c r="A309" s="78"/>
      <c r="B309" s="79"/>
      <c r="C309" s="79"/>
      <c r="D309" s="79"/>
      <c r="E309" s="67"/>
      <c r="F309" s="79"/>
      <c r="G309" s="67"/>
      <c r="H309" s="66" t="s">
        <v>36</v>
      </c>
      <c r="I309" s="66" t="s">
        <v>35</v>
      </c>
      <c r="J309" s="260">
        <v>1717.08</v>
      </c>
      <c r="K309" s="260"/>
      <c r="L309" s="63">
        <v>1742</v>
      </c>
      <c r="M309" s="67" t="str">
        <f t="shared" si="16"/>
        <v/>
      </c>
      <c r="N309" s="63">
        <v>1699</v>
      </c>
      <c r="O309" s="67">
        <f t="shared" si="15"/>
        <v>2.5309005297233567E-2</v>
      </c>
      <c r="T309" s="72"/>
      <c r="V309" s="66" t="s">
        <v>35</v>
      </c>
      <c r="W309" s="44" t="s">
        <v>1800</v>
      </c>
      <c r="X309" s="44">
        <v>1717.08</v>
      </c>
      <c r="Y309" s="454"/>
    </row>
    <row r="310" spans="1:25" ht="18" customHeight="1">
      <c r="A310" s="78"/>
      <c r="B310" s="79"/>
      <c r="C310" s="79"/>
      <c r="D310" s="79"/>
      <c r="E310" s="67"/>
      <c r="F310" s="79"/>
      <c r="G310" s="67"/>
      <c r="H310" s="66">
        <v>20399</v>
      </c>
      <c r="I310" s="66" t="s">
        <v>37</v>
      </c>
      <c r="J310" s="260">
        <v>0</v>
      </c>
      <c r="K310" s="260"/>
      <c r="L310" s="63">
        <v>0</v>
      </c>
      <c r="M310" s="67" t="str">
        <f t="shared" si="16"/>
        <v/>
      </c>
      <c r="N310" s="63">
        <v>0</v>
      </c>
      <c r="O310" s="67"/>
      <c r="T310" s="72"/>
      <c r="V310" s="66" t="s">
        <v>37</v>
      </c>
      <c r="W310" s="44" t="s">
        <v>1801</v>
      </c>
      <c r="X310" s="44">
        <v>0</v>
      </c>
      <c r="Y310" s="454"/>
    </row>
    <row r="311" spans="1:25" ht="18" customHeight="1">
      <c r="A311" s="78"/>
      <c r="B311" s="79"/>
      <c r="C311" s="79"/>
      <c r="D311" s="79"/>
      <c r="E311" s="67"/>
      <c r="F311" s="79"/>
      <c r="G311" s="67"/>
      <c r="H311" s="66">
        <v>2039901</v>
      </c>
      <c r="I311" s="58" t="s">
        <v>38</v>
      </c>
      <c r="J311" s="260">
        <v>6313.5</v>
      </c>
      <c r="K311" s="260"/>
      <c r="L311" s="63">
        <v>5638</v>
      </c>
      <c r="M311" s="67" t="str">
        <f t="shared" si="16"/>
        <v/>
      </c>
      <c r="N311" s="63">
        <v>6116</v>
      </c>
      <c r="O311" s="67">
        <f t="shared" si="15"/>
        <v>-7.8155657292347969E-2</v>
      </c>
      <c r="T311" s="72"/>
      <c r="V311" s="58" t="s">
        <v>38</v>
      </c>
      <c r="W311" s="44" t="s">
        <v>1802</v>
      </c>
      <c r="X311" s="44">
        <v>6313.5</v>
      </c>
      <c r="Y311" s="454"/>
    </row>
    <row r="312" spans="1:25" s="84" customFormat="1" ht="18" customHeight="1">
      <c r="A312" s="83"/>
      <c r="B312" s="82"/>
      <c r="C312" s="82"/>
      <c r="D312" s="82"/>
      <c r="E312" s="59"/>
      <c r="F312" s="82"/>
      <c r="G312" s="59"/>
      <c r="H312" s="58">
        <v>204</v>
      </c>
      <c r="I312" s="66" t="s">
        <v>39</v>
      </c>
      <c r="J312" s="260">
        <v>6313.5</v>
      </c>
      <c r="K312" s="260"/>
      <c r="L312" s="63">
        <v>5638</v>
      </c>
      <c r="M312" s="59"/>
      <c r="N312" s="63">
        <v>6116</v>
      </c>
      <c r="O312" s="67">
        <f t="shared" si="15"/>
        <v>-7.8155657292347969E-2</v>
      </c>
      <c r="P312" s="60"/>
      <c r="T312" s="71"/>
      <c r="V312" s="212" t="s">
        <v>39</v>
      </c>
      <c r="W312" s="44" t="s">
        <v>1803</v>
      </c>
      <c r="X312" s="44">
        <v>6313.5</v>
      </c>
      <c r="Y312" s="454"/>
    </row>
    <row r="313" spans="1:25" ht="18" customHeight="1">
      <c r="A313" s="78"/>
      <c r="B313" s="79"/>
      <c r="C313" s="79"/>
      <c r="D313" s="79"/>
      <c r="E313" s="67"/>
      <c r="F313" s="79"/>
      <c r="G313" s="67"/>
      <c r="H313" s="66">
        <v>20401</v>
      </c>
      <c r="I313" s="58" t="s">
        <v>40</v>
      </c>
      <c r="J313" s="261">
        <v>1576713.42</v>
      </c>
      <c r="K313" s="231">
        <v>790672</v>
      </c>
      <c r="L313" s="56">
        <v>790022</v>
      </c>
      <c r="M313" s="59">
        <f>L313/K313</f>
        <v>0.9991779144828703</v>
      </c>
      <c r="N313" s="56">
        <v>528861</v>
      </c>
      <c r="O313" s="67">
        <f t="shared" si="15"/>
        <v>0.49381784627718806</v>
      </c>
      <c r="T313" s="72"/>
      <c r="V313" s="213" t="s">
        <v>40</v>
      </c>
      <c r="W313" s="44" t="s">
        <v>1608</v>
      </c>
      <c r="X313" s="44">
        <v>1576713.42</v>
      </c>
      <c r="Y313" s="454"/>
    </row>
    <row r="314" spans="1:25" ht="18" customHeight="1">
      <c r="A314" s="78"/>
      <c r="B314" s="79"/>
      <c r="C314" s="79"/>
      <c r="D314" s="79"/>
      <c r="E314" s="67"/>
      <c r="F314" s="79"/>
      <c r="G314" s="67"/>
      <c r="H314" s="66">
        <v>2040101</v>
      </c>
      <c r="I314" s="58" t="s">
        <v>41</v>
      </c>
      <c r="J314" s="260">
        <v>125655</v>
      </c>
      <c r="K314" s="228">
        <v>41941</v>
      </c>
      <c r="L314" s="63">
        <v>41941</v>
      </c>
      <c r="M314" s="67">
        <f>L314/K314</f>
        <v>1</v>
      </c>
      <c r="N314" s="63">
        <v>42458</v>
      </c>
      <c r="O314" s="67">
        <f t="shared" si="15"/>
        <v>-1.2176739365961642E-2</v>
      </c>
      <c r="T314" s="72"/>
      <c r="V314" s="213" t="s">
        <v>41</v>
      </c>
      <c r="W314" s="44" t="s">
        <v>1804</v>
      </c>
      <c r="X314" s="44">
        <v>125655</v>
      </c>
      <c r="Y314" s="454"/>
    </row>
    <row r="315" spans="1:25" ht="18" customHeight="1">
      <c r="A315" s="78"/>
      <c r="B315" s="79"/>
      <c r="C315" s="79"/>
      <c r="D315" s="79"/>
      <c r="E315" s="67"/>
      <c r="F315" s="79"/>
      <c r="G315" s="67"/>
      <c r="H315" s="66">
        <v>2040102</v>
      </c>
      <c r="I315" s="66" t="s">
        <v>42</v>
      </c>
      <c r="J315" s="79">
        <v>2965</v>
      </c>
      <c r="K315" s="79"/>
      <c r="L315" s="63">
        <v>2953</v>
      </c>
      <c r="M315" s="67" t="str">
        <f t="shared" si="16"/>
        <v/>
      </c>
      <c r="N315" s="63">
        <v>2869</v>
      </c>
      <c r="O315" s="67">
        <f t="shared" si="15"/>
        <v>2.9278494248867304E-2</v>
      </c>
      <c r="T315" s="72"/>
      <c r="V315" s="212" t="s">
        <v>42</v>
      </c>
      <c r="W315" s="44" t="s">
        <v>1805</v>
      </c>
      <c r="X315" s="44">
        <v>2965</v>
      </c>
      <c r="Y315" s="454"/>
    </row>
    <row r="316" spans="1:25" ht="18" customHeight="1">
      <c r="A316" s="78"/>
      <c r="B316" s="79"/>
      <c r="C316" s="79"/>
      <c r="D316" s="79"/>
      <c r="E316" s="67"/>
      <c r="F316" s="79"/>
      <c r="G316" s="67"/>
      <c r="H316" s="66">
        <v>2040103</v>
      </c>
      <c r="I316" s="66" t="s">
        <v>43</v>
      </c>
      <c r="J316" s="260">
        <v>16407</v>
      </c>
      <c r="K316" s="260"/>
      <c r="L316" s="63">
        <v>11281</v>
      </c>
      <c r="M316" s="67" t="str">
        <f t="shared" si="16"/>
        <v/>
      </c>
      <c r="N316" s="63">
        <v>14044</v>
      </c>
      <c r="O316" s="67">
        <f t="shared" si="15"/>
        <v>-0.19673882084876104</v>
      </c>
      <c r="T316" s="72"/>
      <c r="V316" s="212" t="s">
        <v>43</v>
      </c>
      <c r="W316" s="44" t="s">
        <v>1806</v>
      </c>
      <c r="X316" s="44">
        <v>16407</v>
      </c>
      <c r="Y316" s="454"/>
    </row>
    <row r="317" spans="1:25" ht="18" customHeight="1">
      <c r="A317" s="78"/>
      <c r="B317" s="79"/>
      <c r="C317" s="79"/>
      <c r="D317" s="79"/>
      <c r="E317" s="67"/>
      <c r="F317" s="79"/>
      <c r="G317" s="67"/>
      <c r="H317" s="66">
        <v>2040104</v>
      </c>
      <c r="I317" s="66" t="s">
        <v>44</v>
      </c>
      <c r="J317" s="79">
        <v>106283</v>
      </c>
      <c r="K317" s="79"/>
      <c r="L317" s="63">
        <v>27046</v>
      </c>
      <c r="M317" s="67" t="str">
        <f t="shared" si="16"/>
        <v/>
      </c>
      <c r="N317" s="63">
        <v>24893</v>
      </c>
      <c r="O317" s="67">
        <f t="shared" si="15"/>
        <v>8.6490177961676018E-2</v>
      </c>
      <c r="T317" s="72"/>
      <c r="V317" s="212" t="s">
        <v>44</v>
      </c>
      <c r="W317" s="44" t="s">
        <v>1807</v>
      </c>
      <c r="X317" s="44">
        <v>106283</v>
      </c>
      <c r="Y317" s="454"/>
    </row>
    <row r="318" spans="1:25" ht="18" customHeight="1">
      <c r="A318" s="78"/>
      <c r="B318" s="79"/>
      <c r="C318" s="79"/>
      <c r="D318" s="79"/>
      <c r="E318" s="67"/>
      <c r="F318" s="79"/>
      <c r="G318" s="67"/>
      <c r="H318" s="66">
        <v>2040105</v>
      </c>
      <c r="I318" s="66" t="s">
        <v>45</v>
      </c>
      <c r="J318" s="79">
        <v>0</v>
      </c>
      <c r="K318" s="79"/>
      <c r="L318" s="79">
        <v>0</v>
      </c>
      <c r="M318" s="67" t="str">
        <f t="shared" si="16"/>
        <v/>
      </c>
      <c r="N318" s="79"/>
      <c r="O318" s="67"/>
      <c r="T318" s="72"/>
      <c r="V318" s="212" t="s">
        <v>45</v>
      </c>
      <c r="W318" s="44" t="s">
        <v>1808</v>
      </c>
      <c r="X318" s="44">
        <v>0</v>
      </c>
      <c r="Y318" s="454"/>
    </row>
    <row r="319" spans="1:25" ht="18" customHeight="1">
      <c r="A319" s="78"/>
      <c r="B319" s="79"/>
      <c r="C319" s="79"/>
      <c r="D319" s="79"/>
      <c r="E319" s="67"/>
      <c r="F319" s="79"/>
      <c r="G319" s="67"/>
      <c r="H319" s="66">
        <v>2040106</v>
      </c>
      <c r="I319" s="66" t="s">
        <v>46</v>
      </c>
      <c r="J319" s="79">
        <v>0</v>
      </c>
      <c r="K319" s="79"/>
      <c r="L319" s="79">
        <v>0</v>
      </c>
      <c r="M319" s="67" t="str">
        <f t="shared" si="16"/>
        <v/>
      </c>
      <c r="N319" s="79"/>
      <c r="O319" s="67"/>
      <c r="T319" s="72"/>
      <c r="V319" s="212" t="s">
        <v>46</v>
      </c>
      <c r="W319" s="44" t="s">
        <v>1809</v>
      </c>
      <c r="X319" s="44">
        <v>0</v>
      </c>
      <c r="Y319" s="454"/>
    </row>
    <row r="320" spans="1:25" ht="18" customHeight="1">
      <c r="A320" s="78"/>
      <c r="B320" s="79"/>
      <c r="C320" s="79"/>
      <c r="D320" s="79"/>
      <c r="E320" s="67"/>
      <c r="F320" s="79"/>
      <c r="G320" s="67"/>
      <c r="H320" s="66">
        <v>2040107</v>
      </c>
      <c r="I320" s="66" t="s">
        <v>47</v>
      </c>
      <c r="J320" s="79">
        <v>0</v>
      </c>
      <c r="K320" s="79"/>
      <c r="L320" s="79">
        <v>0</v>
      </c>
      <c r="M320" s="67" t="str">
        <f t="shared" si="16"/>
        <v/>
      </c>
      <c r="N320" s="79"/>
      <c r="O320" s="67"/>
      <c r="T320" s="72"/>
      <c r="V320" s="212" t="s">
        <v>47</v>
      </c>
      <c r="W320" s="44" t="s">
        <v>1810</v>
      </c>
      <c r="X320" s="44">
        <v>0</v>
      </c>
      <c r="Y320" s="454"/>
    </row>
    <row r="321" spans="1:25" ht="18" customHeight="1">
      <c r="A321" s="78"/>
      <c r="B321" s="79"/>
      <c r="C321" s="79"/>
      <c r="D321" s="79"/>
      <c r="E321" s="67"/>
      <c r="F321" s="79"/>
      <c r="G321" s="67"/>
      <c r="H321" s="66">
        <v>2040108</v>
      </c>
      <c r="I321" s="66" t="s">
        <v>48</v>
      </c>
      <c r="J321" s="79">
        <v>0</v>
      </c>
      <c r="K321" s="79"/>
      <c r="L321" s="79">
        <v>0</v>
      </c>
      <c r="M321" s="67" t="str">
        <f t="shared" si="16"/>
        <v/>
      </c>
      <c r="N321" s="79"/>
      <c r="O321" s="67"/>
      <c r="T321" s="72"/>
      <c r="V321" s="212" t="s">
        <v>48</v>
      </c>
      <c r="W321" s="44" t="s">
        <v>1811</v>
      </c>
      <c r="X321" s="44">
        <v>0</v>
      </c>
      <c r="Y321" s="454"/>
    </row>
    <row r="322" spans="1:25" ht="18" customHeight="1">
      <c r="A322" s="78"/>
      <c r="B322" s="79"/>
      <c r="C322" s="79"/>
      <c r="D322" s="79"/>
      <c r="E322" s="67"/>
      <c r="F322" s="79"/>
      <c r="G322" s="67"/>
      <c r="H322" s="66">
        <v>2040199</v>
      </c>
      <c r="I322" s="66" t="s">
        <v>49</v>
      </c>
      <c r="J322" s="79">
        <v>0</v>
      </c>
      <c r="K322" s="79"/>
      <c r="L322" s="79">
        <v>0</v>
      </c>
      <c r="M322" s="67" t="str">
        <f t="shared" si="16"/>
        <v/>
      </c>
      <c r="N322" s="79"/>
      <c r="O322" s="67"/>
      <c r="T322" s="72"/>
      <c r="V322" s="212" t="s">
        <v>49</v>
      </c>
      <c r="W322" s="44" t="s">
        <v>1812</v>
      </c>
      <c r="X322" s="44">
        <v>0</v>
      </c>
      <c r="Y322" s="454"/>
    </row>
    <row r="323" spans="1:25" ht="18" customHeight="1">
      <c r="A323" s="78"/>
      <c r="B323" s="79"/>
      <c r="C323" s="79"/>
      <c r="D323" s="79"/>
      <c r="E323" s="67"/>
      <c r="F323" s="79"/>
      <c r="G323" s="67"/>
      <c r="H323" s="66">
        <v>20402</v>
      </c>
      <c r="I323" s="66" t="s">
        <v>50</v>
      </c>
      <c r="J323" s="79">
        <v>0</v>
      </c>
      <c r="K323" s="79"/>
      <c r="L323" s="63">
        <v>661</v>
      </c>
      <c r="M323" s="67"/>
      <c r="N323" s="63">
        <v>652</v>
      </c>
      <c r="O323" s="67">
        <f t="shared" si="15"/>
        <v>1.3803680981595123E-2</v>
      </c>
      <c r="T323" s="72"/>
      <c r="V323" s="212" t="s">
        <v>50</v>
      </c>
      <c r="W323" s="44" t="s">
        <v>1813</v>
      </c>
      <c r="X323" s="44">
        <v>0</v>
      </c>
      <c r="Y323" s="454"/>
    </row>
    <row r="324" spans="1:25" ht="53.25" customHeight="1">
      <c r="A324" s="78"/>
      <c r="B324" s="79"/>
      <c r="C324" s="79"/>
      <c r="D324" s="79"/>
      <c r="E324" s="67"/>
      <c r="F324" s="79"/>
      <c r="G324" s="67"/>
      <c r="H324" s="66">
        <v>2040201</v>
      </c>
      <c r="I324" s="213" t="s">
        <v>51</v>
      </c>
      <c r="J324" s="260">
        <v>512191.42</v>
      </c>
      <c r="K324" s="228">
        <v>479354</v>
      </c>
      <c r="L324" s="63">
        <v>478854</v>
      </c>
      <c r="M324" s="67">
        <f>L324/K324</f>
        <v>0.99895692953433157</v>
      </c>
      <c r="N324" s="63">
        <v>332415</v>
      </c>
      <c r="O324" s="67">
        <f t="shared" si="15"/>
        <v>0.44053066197373769</v>
      </c>
      <c r="T324" s="72"/>
      <c r="V324" s="58" t="s">
        <v>51</v>
      </c>
      <c r="W324" s="44" t="s">
        <v>1814</v>
      </c>
      <c r="X324" s="44">
        <v>512191.42</v>
      </c>
      <c r="Y324" s="459" t="s">
        <v>3221</v>
      </c>
    </row>
    <row r="325" spans="1:25" ht="53.25" customHeight="1">
      <c r="A325" s="78"/>
      <c r="B325" s="79"/>
      <c r="C325" s="79"/>
      <c r="D325" s="79"/>
      <c r="E325" s="67"/>
      <c r="F325" s="79"/>
      <c r="G325" s="67"/>
      <c r="H325" s="66">
        <v>2040202</v>
      </c>
      <c r="I325" s="66" t="s">
        <v>1101</v>
      </c>
      <c r="J325" s="260">
        <v>193468</v>
      </c>
      <c r="K325" s="260"/>
      <c r="L325" s="63">
        <v>191341</v>
      </c>
      <c r="M325" s="67" t="str">
        <f t="shared" si="16"/>
        <v/>
      </c>
      <c r="N325" s="63">
        <v>180162</v>
      </c>
      <c r="O325" s="67">
        <f t="shared" si="15"/>
        <v>6.2049710815821335E-2</v>
      </c>
      <c r="T325" s="72"/>
      <c r="V325" s="66" t="s">
        <v>1101</v>
      </c>
      <c r="W325" s="44" t="s">
        <v>1649</v>
      </c>
      <c r="X325" s="44">
        <v>193468</v>
      </c>
      <c r="Y325" s="454"/>
    </row>
    <row r="326" spans="1:25" ht="18" customHeight="1">
      <c r="A326" s="78"/>
      <c r="B326" s="79"/>
      <c r="C326" s="79"/>
      <c r="D326" s="79"/>
      <c r="E326" s="67"/>
      <c r="F326" s="79"/>
      <c r="G326" s="67"/>
      <c r="H326" s="66">
        <v>2040203</v>
      </c>
      <c r="I326" s="66" t="s">
        <v>1102</v>
      </c>
      <c r="J326" s="260">
        <v>77981</v>
      </c>
      <c r="K326" s="260"/>
      <c r="L326" s="63">
        <v>41425</v>
      </c>
      <c r="M326" s="67" t="str">
        <f t="shared" si="16"/>
        <v/>
      </c>
      <c r="N326" s="63">
        <v>17819</v>
      </c>
      <c r="O326" s="67">
        <f t="shared" si="15"/>
        <v>1.324765699534205</v>
      </c>
      <c r="T326" s="72"/>
      <c r="V326" s="66" t="s">
        <v>1102</v>
      </c>
      <c r="W326" s="44" t="s">
        <v>1650</v>
      </c>
      <c r="X326" s="44">
        <v>77981</v>
      </c>
      <c r="Y326" s="454"/>
    </row>
    <row r="327" spans="1:25" ht="18" customHeight="1">
      <c r="A327" s="78"/>
      <c r="B327" s="79"/>
      <c r="C327" s="79"/>
      <c r="D327" s="79"/>
      <c r="E327" s="67"/>
      <c r="F327" s="79"/>
      <c r="G327" s="67"/>
      <c r="H327" s="66">
        <v>2040204</v>
      </c>
      <c r="I327" s="66" t="s">
        <v>1103</v>
      </c>
      <c r="J327" s="260">
        <v>0</v>
      </c>
      <c r="K327" s="260"/>
      <c r="L327" s="63">
        <v>0</v>
      </c>
      <c r="M327" s="67" t="str">
        <f t="shared" si="16"/>
        <v/>
      </c>
      <c r="N327" s="63">
        <v>0</v>
      </c>
      <c r="O327" s="67"/>
      <c r="T327" s="72"/>
      <c r="V327" s="66" t="s">
        <v>1103</v>
      </c>
      <c r="W327" s="44" t="s">
        <v>1651</v>
      </c>
      <c r="X327" s="44">
        <v>0</v>
      </c>
      <c r="Y327" s="454"/>
    </row>
    <row r="328" spans="1:25" ht="18" customHeight="1">
      <c r="A328" s="78"/>
      <c r="B328" s="79"/>
      <c r="C328" s="79"/>
      <c r="D328" s="79"/>
      <c r="E328" s="67"/>
      <c r="F328" s="79"/>
      <c r="G328" s="67"/>
      <c r="H328" s="66">
        <v>2040205</v>
      </c>
      <c r="I328" s="66" t="s">
        <v>52</v>
      </c>
      <c r="J328" s="260">
        <v>29083</v>
      </c>
      <c r="K328" s="260"/>
      <c r="L328" s="63">
        <v>30208</v>
      </c>
      <c r="M328" s="67" t="str">
        <f t="shared" si="16"/>
        <v/>
      </c>
      <c r="N328" s="63">
        <v>19109</v>
      </c>
      <c r="O328" s="67">
        <f t="shared" si="15"/>
        <v>0.58082578889528502</v>
      </c>
      <c r="T328" s="72"/>
      <c r="V328" s="66" t="s">
        <v>52</v>
      </c>
      <c r="W328" s="44" t="s">
        <v>1815</v>
      </c>
      <c r="X328" s="44">
        <v>29083</v>
      </c>
      <c r="Y328" s="454"/>
    </row>
    <row r="329" spans="1:25" ht="18" customHeight="1">
      <c r="A329" s="78"/>
      <c r="B329" s="79"/>
      <c r="C329" s="79"/>
      <c r="D329" s="79"/>
      <c r="E329" s="67"/>
      <c r="F329" s="79"/>
      <c r="G329" s="67"/>
      <c r="H329" s="66">
        <v>2040206</v>
      </c>
      <c r="I329" s="66" t="s">
        <v>53</v>
      </c>
      <c r="J329" s="260">
        <v>8688</v>
      </c>
      <c r="K329" s="260"/>
      <c r="L329" s="63">
        <v>8671</v>
      </c>
      <c r="M329" s="67" t="str">
        <f t="shared" si="16"/>
        <v/>
      </c>
      <c r="N329" s="63">
        <v>1544</v>
      </c>
      <c r="O329" s="67">
        <f t="shared" si="15"/>
        <v>4.6159326424870466</v>
      </c>
      <c r="T329" s="72"/>
      <c r="V329" s="66" t="s">
        <v>53</v>
      </c>
      <c r="W329" s="44" t="s">
        <v>1816</v>
      </c>
      <c r="X329" s="44">
        <v>8688</v>
      </c>
      <c r="Y329" s="454"/>
    </row>
    <row r="330" spans="1:25" ht="18" customHeight="1">
      <c r="A330" s="78"/>
      <c r="B330" s="79"/>
      <c r="C330" s="79"/>
      <c r="D330" s="79"/>
      <c r="E330" s="67"/>
      <c r="F330" s="79"/>
      <c r="G330" s="67"/>
      <c r="H330" s="66">
        <v>2040207</v>
      </c>
      <c r="I330" s="66" t="s">
        <v>54</v>
      </c>
      <c r="J330" s="260">
        <v>11700</v>
      </c>
      <c r="K330" s="260"/>
      <c r="L330" s="63">
        <v>11060</v>
      </c>
      <c r="M330" s="67" t="str">
        <f t="shared" si="16"/>
        <v/>
      </c>
      <c r="N330" s="63">
        <v>7002</v>
      </c>
      <c r="O330" s="67">
        <f t="shared" si="15"/>
        <v>0.57954870037132244</v>
      </c>
      <c r="T330" s="72"/>
      <c r="V330" s="66" t="s">
        <v>54</v>
      </c>
      <c r="W330" s="44" t="s">
        <v>1817</v>
      </c>
      <c r="X330" s="44">
        <v>11700</v>
      </c>
      <c r="Y330" s="454"/>
    </row>
    <row r="331" spans="1:25" ht="18" customHeight="1">
      <c r="A331" s="78"/>
      <c r="B331" s="79"/>
      <c r="C331" s="79"/>
      <c r="D331" s="79"/>
      <c r="E331" s="67"/>
      <c r="F331" s="79"/>
      <c r="G331" s="67"/>
      <c r="H331" s="66">
        <v>2040208</v>
      </c>
      <c r="I331" s="66" t="s">
        <v>55</v>
      </c>
      <c r="J331" s="260">
        <v>1024</v>
      </c>
      <c r="K331" s="260"/>
      <c r="L331" s="63">
        <v>1017</v>
      </c>
      <c r="M331" s="67" t="str">
        <f t="shared" si="16"/>
        <v/>
      </c>
      <c r="N331" s="63">
        <v>998</v>
      </c>
      <c r="O331" s="67">
        <f t="shared" si="15"/>
        <v>1.9038076152304573E-2</v>
      </c>
      <c r="T331" s="72"/>
      <c r="V331" s="66" t="s">
        <v>55</v>
      </c>
      <c r="W331" s="44" t="s">
        <v>1818</v>
      </c>
      <c r="X331" s="44">
        <v>1024</v>
      </c>
      <c r="Y331" s="454"/>
    </row>
    <row r="332" spans="1:25" ht="18" customHeight="1">
      <c r="A332" s="78"/>
      <c r="B332" s="79"/>
      <c r="C332" s="79"/>
      <c r="D332" s="79"/>
      <c r="E332" s="67"/>
      <c r="F332" s="79"/>
      <c r="G332" s="67"/>
      <c r="H332" s="66">
        <v>2040209</v>
      </c>
      <c r="I332" s="66" t="s">
        <v>56</v>
      </c>
      <c r="J332" s="260">
        <v>1214</v>
      </c>
      <c r="K332" s="260"/>
      <c r="L332" s="63">
        <v>1304</v>
      </c>
      <c r="M332" s="67" t="str">
        <f t="shared" si="16"/>
        <v/>
      </c>
      <c r="N332" s="63">
        <v>1081</v>
      </c>
      <c r="O332" s="67">
        <f t="shared" si="15"/>
        <v>0.20629047178538396</v>
      </c>
      <c r="T332" s="72"/>
      <c r="V332" s="66" t="s">
        <v>56</v>
      </c>
      <c r="W332" s="44" t="s">
        <v>1819</v>
      </c>
      <c r="X332" s="44">
        <v>1214</v>
      </c>
      <c r="Y332" s="454"/>
    </row>
    <row r="333" spans="1:25" ht="18" customHeight="1">
      <c r="A333" s="78"/>
      <c r="B333" s="79"/>
      <c r="C333" s="79"/>
      <c r="D333" s="79"/>
      <c r="E333" s="67"/>
      <c r="F333" s="79"/>
      <c r="G333" s="67"/>
      <c r="H333" s="66">
        <v>2040210</v>
      </c>
      <c r="I333" s="66" t="s">
        <v>57</v>
      </c>
      <c r="J333" s="260">
        <v>40770</v>
      </c>
      <c r="K333" s="260"/>
      <c r="L333" s="63">
        <v>13547</v>
      </c>
      <c r="M333" s="67" t="str">
        <f t="shared" si="16"/>
        <v/>
      </c>
      <c r="N333" s="63">
        <v>13734</v>
      </c>
      <c r="O333" s="67">
        <f t="shared" si="15"/>
        <v>-1.3615843891073287E-2</v>
      </c>
      <c r="T333" s="72"/>
      <c r="V333" s="66" t="s">
        <v>57</v>
      </c>
      <c r="W333" s="44" t="s">
        <v>1820</v>
      </c>
      <c r="X333" s="44">
        <v>40770</v>
      </c>
      <c r="Y333" s="454"/>
    </row>
    <row r="334" spans="1:25" ht="18" customHeight="1">
      <c r="A334" s="78"/>
      <c r="B334" s="79"/>
      <c r="C334" s="79"/>
      <c r="D334" s="79"/>
      <c r="E334" s="67"/>
      <c r="F334" s="79"/>
      <c r="G334" s="67"/>
      <c r="H334" s="66">
        <v>2040211</v>
      </c>
      <c r="I334" s="66" t="s">
        <v>58</v>
      </c>
      <c r="J334" s="260">
        <v>0</v>
      </c>
      <c r="K334" s="260"/>
      <c r="L334" s="63">
        <v>0</v>
      </c>
      <c r="M334" s="67" t="str">
        <f t="shared" si="16"/>
        <v/>
      </c>
      <c r="N334" s="63">
        <v>0</v>
      </c>
      <c r="O334" s="67"/>
      <c r="T334" s="72"/>
      <c r="V334" s="66" t="s">
        <v>58</v>
      </c>
      <c r="W334" s="44" t="s">
        <v>1821</v>
      </c>
      <c r="X334" s="44">
        <v>0</v>
      </c>
      <c r="Y334" s="454"/>
    </row>
    <row r="335" spans="1:25" ht="18" customHeight="1">
      <c r="A335" s="78"/>
      <c r="B335" s="79"/>
      <c r="C335" s="79"/>
      <c r="D335" s="79"/>
      <c r="E335" s="67"/>
      <c r="F335" s="79"/>
      <c r="G335" s="67"/>
      <c r="H335" s="66">
        <v>2040212</v>
      </c>
      <c r="I335" s="66" t="s">
        <v>59</v>
      </c>
      <c r="J335" s="260">
        <v>1160.42</v>
      </c>
      <c r="K335" s="260"/>
      <c r="L335" s="63">
        <v>1158</v>
      </c>
      <c r="M335" s="67" t="str">
        <f t="shared" si="16"/>
        <v/>
      </c>
      <c r="N335" s="63">
        <v>998</v>
      </c>
      <c r="O335" s="67">
        <f t="shared" si="15"/>
        <v>0.16032064128256507</v>
      </c>
      <c r="T335" s="72"/>
      <c r="V335" s="66" t="s">
        <v>59</v>
      </c>
      <c r="W335" s="84" t="s">
        <v>1822</v>
      </c>
      <c r="X335" s="84">
        <v>1160.42</v>
      </c>
      <c r="Y335" s="454"/>
    </row>
    <row r="336" spans="1:25" ht="18" customHeight="1">
      <c r="A336" s="78"/>
      <c r="B336" s="79"/>
      <c r="C336" s="79"/>
      <c r="D336" s="79"/>
      <c r="E336" s="67"/>
      <c r="F336" s="79"/>
      <c r="G336" s="67"/>
      <c r="H336" s="66">
        <v>2040213</v>
      </c>
      <c r="I336" s="66" t="s">
        <v>60</v>
      </c>
      <c r="J336" s="260">
        <v>86527.35</v>
      </c>
      <c r="K336" s="260"/>
      <c r="L336" s="63">
        <v>57487</v>
      </c>
      <c r="M336" s="67" t="str">
        <f t="shared" si="16"/>
        <v/>
      </c>
      <c r="N336" s="63">
        <v>44307</v>
      </c>
      <c r="O336" s="67">
        <f t="shared" si="15"/>
        <v>0.29746992574536746</v>
      </c>
      <c r="T336" s="72"/>
      <c r="V336" s="66" t="s">
        <v>60</v>
      </c>
      <c r="W336" s="44" t="s">
        <v>1823</v>
      </c>
      <c r="X336" s="44">
        <v>86527.35</v>
      </c>
      <c r="Y336" s="454"/>
    </row>
    <row r="337" spans="1:25" ht="18" customHeight="1">
      <c r="A337" s="78"/>
      <c r="B337" s="79"/>
      <c r="C337" s="79"/>
      <c r="D337" s="79"/>
      <c r="E337" s="67"/>
      <c r="F337" s="79"/>
      <c r="G337" s="67"/>
      <c r="H337" s="66">
        <v>2040214</v>
      </c>
      <c r="I337" s="66" t="s">
        <v>61</v>
      </c>
      <c r="J337" s="260">
        <v>15531</v>
      </c>
      <c r="K337" s="260"/>
      <c r="L337" s="63">
        <v>15655</v>
      </c>
      <c r="M337" s="67" t="str">
        <f t="shared" si="16"/>
        <v/>
      </c>
      <c r="N337" s="63">
        <v>1787</v>
      </c>
      <c r="O337" s="67">
        <f t="shared" si="15"/>
        <v>7.760492445439283</v>
      </c>
      <c r="T337" s="72"/>
      <c r="V337" s="66" t="s">
        <v>61</v>
      </c>
      <c r="W337" s="44" t="s">
        <v>1824</v>
      </c>
      <c r="X337" s="44">
        <v>15531</v>
      </c>
      <c r="Y337" s="454"/>
    </row>
    <row r="338" spans="1:25" ht="18" customHeight="1">
      <c r="A338" s="78"/>
      <c r="B338" s="79"/>
      <c r="C338" s="79"/>
      <c r="D338" s="79"/>
      <c r="E338" s="67"/>
      <c r="F338" s="79"/>
      <c r="G338" s="67"/>
      <c r="H338" s="66">
        <v>2040215</v>
      </c>
      <c r="I338" s="66" t="s">
        <v>62</v>
      </c>
      <c r="J338" s="260">
        <v>705</v>
      </c>
      <c r="K338" s="260"/>
      <c r="L338" s="63">
        <v>697</v>
      </c>
      <c r="M338" s="67" t="str">
        <f t="shared" si="16"/>
        <v/>
      </c>
      <c r="N338" s="63">
        <v>663</v>
      </c>
      <c r="O338" s="67">
        <f t="shared" si="15"/>
        <v>5.1282051282051322E-2</v>
      </c>
      <c r="T338" s="72"/>
      <c r="V338" s="66" t="s">
        <v>62</v>
      </c>
      <c r="W338" s="44" t="s">
        <v>1825</v>
      </c>
      <c r="X338" s="44">
        <v>705</v>
      </c>
      <c r="Y338" s="454"/>
    </row>
    <row r="339" spans="1:25" ht="18" customHeight="1">
      <c r="A339" s="78"/>
      <c r="B339" s="79"/>
      <c r="C339" s="79"/>
      <c r="D339" s="79"/>
      <c r="E339" s="67"/>
      <c r="F339" s="79"/>
      <c r="G339" s="67"/>
      <c r="H339" s="66">
        <v>2040216</v>
      </c>
      <c r="I339" s="66" t="s">
        <v>63</v>
      </c>
      <c r="J339" s="260">
        <v>10294</v>
      </c>
      <c r="K339" s="260"/>
      <c r="L339" s="63">
        <v>5641</v>
      </c>
      <c r="M339" s="67" t="str">
        <f t="shared" si="16"/>
        <v/>
      </c>
      <c r="N339" s="63">
        <v>4079</v>
      </c>
      <c r="O339" s="67">
        <f t="shared" si="15"/>
        <v>0.38293699436136297</v>
      </c>
      <c r="T339" s="72"/>
      <c r="V339" s="66" t="s">
        <v>63</v>
      </c>
      <c r="W339" s="44" t="s">
        <v>1826</v>
      </c>
      <c r="X339" s="44">
        <v>10294</v>
      </c>
      <c r="Y339" s="454"/>
    </row>
    <row r="340" spans="1:25" ht="18" customHeight="1">
      <c r="A340" s="78"/>
      <c r="B340" s="79"/>
      <c r="C340" s="79"/>
      <c r="D340" s="79"/>
      <c r="E340" s="67"/>
      <c r="F340" s="79"/>
      <c r="G340" s="67"/>
      <c r="H340" s="66">
        <v>2040217</v>
      </c>
      <c r="I340" s="66" t="s">
        <v>64</v>
      </c>
      <c r="J340" s="260">
        <v>6978</v>
      </c>
      <c r="K340" s="260"/>
      <c r="L340" s="63">
        <v>8969</v>
      </c>
      <c r="M340" s="67" t="str">
        <f t="shared" si="16"/>
        <v/>
      </c>
      <c r="N340" s="63">
        <v>6986</v>
      </c>
      <c r="O340" s="67">
        <f t="shared" si="15"/>
        <v>0.28385342112797018</v>
      </c>
      <c r="T340" s="72"/>
      <c r="V340" s="66" t="s">
        <v>64</v>
      </c>
      <c r="W340" s="44" t="s">
        <v>1827</v>
      </c>
      <c r="X340" s="44">
        <v>6978</v>
      </c>
      <c r="Y340" s="454"/>
    </row>
    <row r="341" spans="1:25" ht="18" customHeight="1">
      <c r="A341" s="78"/>
      <c r="B341" s="79"/>
      <c r="C341" s="79"/>
      <c r="D341" s="79"/>
      <c r="E341" s="67"/>
      <c r="F341" s="79"/>
      <c r="G341" s="67"/>
      <c r="H341" s="66">
        <v>2040218</v>
      </c>
      <c r="I341" s="66" t="s">
        <v>65</v>
      </c>
      <c r="J341" s="260">
        <v>18433</v>
      </c>
      <c r="K341" s="260"/>
      <c r="L341" s="63">
        <v>8261</v>
      </c>
      <c r="M341" s="67" t="str">
        <f t="shared" si="16"/>
        <v/>
      </c>
      <c r="N341" s="63">
        <v>5038</v>
      </c>
      <c r="O341" s="67">
        <f t="shared" si="15"/>
        <v>0.63973799126637565</v>
      </c>
      <c r="T341" s="72"/>
      <c r="V341" s="66" t="s">
        <v>65</v>
      </c>
      <c r="W341" s="44" t="s">
        <v>1828</v>
      </c>
      <c r="X341" s="44">
        <v>18433</v>
      </c>
      <c r="Y341" s="454"/>
    </row>
    <row r="342" spans="1:25" ht="18" customHeight="1">
      <c r="A342" s="78"/>
      <c r="B342" s="79"/>
      <c r="C342" s="79"/>
      <c r="D342" s="79"/>
      <c r="E342" s="67"/>
      <c r="F342" s="79"/>
      <c r="G342" s="67"/>
      <c r="H342" s="66">
        <v>2040219</v>
      </c>
      <c r="I342" s="66" t="s">
        <v>66</v>
      </c>
      <c r="J342" s="260">
        <v>431</v>
      </c>
      <c r="K342" s="260"/>
      <c r="L342" s="63">
        <v>431</v>
      </c>
      <c r="M342" s="67" t="str">
        <f t="shared" si="16"/>
        <v/>
      </c>
      <c r="N342" s="63">
        <v>431</v>
      </c>
      <c r="O342" s="67">
        <f t="shared" si="15"/>
        <v>0</v>
      </c>
      <c r="T342" s="72"/>
      <c r="V342" s="66" t="s">
        <v>66</v>
      </c>
      <c r="W342" s="44" t="s">
        <v>1829</v>
      </c>
      <c r="X342" s="44">
        <v>431</v>
      </c>
      <c r="Y342" s="454"/>
    </row>
    <row r="343" spans="1:25" ht="18" customHeight="1">
      <c r="A343" s="78"/>
      <c r="B343" s="79"/>
      <c r="C343" s="79"/>
      <c r="D343" s="79"/>
      <c r="E343" s="67"/>
      <c r="F343" s="79"/>
      <c r="G343" s="67"/>
      <c r="H343" s="66">
        <v>2040250</v>
      </c>
      <c r="I343" s="66" t="s">
        <v>1143</v>
      </c>
      <c r="J343" s="260">
        <v>0</v>
      </c>
      <c r="K343" s="260"/>
      <c r="L343" s="63">
        <v>0</v>
      </c>
      <c r="M343" s="67" t="str">
        <f t="shared" si="16"/>
        <v/>
      </c>
      <c r="N343" s="63">
        <v>0</v>
      </c>
      <c r="O343" s="67"/>
      <c r="T343" s="72"/>
      <c r="V343" s="66" t="s">
        <v>1143</v>
      </c>
      <c r="W343" s="44" t="s">
        <v>1692</v>
      </c>
      <c r="X343" s="44">
        <v>0</v>
      </c>
      <c r="Y343" s="454"/>
    </row>
    <row r="344" spans="1:25" ht="18" customHeight="1">
      <c r="A344" s="78"/>
      <c r="B344" s="79"/>
      <c r="C344" s="79"/>
      <c r="D344" s="79"/>
      <c r="E344" s="67"/>
      <c r="F344" s="79"/>
      <c r="G344" s="67"/>
      <c r="H344" s="66">
        <v>2040299</v>
      </c>
      <c r="I344" s="66" t="s">
        <v>1110</v>
      </c>
      <c r="J344" s="260">
        <v>0</v>
      </c>
      <c r="K344" s="260"/>
      <c r="L344" s="63">
        <v>0</v>
      </c>
      <c r="M344" s="67" t="str">
        <f t="shared" si="16"/>
        <v/>
      </c>
      <c r="N344" s="63">
        <v>0</v>
      </c>
      <c r="O344" s="67"/>
      <c r="T344" s="72"/>
      <c r="V344" s="66" t="s">
        <v>1110</v>
      </c>
      <c r="W344" s="44" t="s">
        <v>1658</v>
      </c>
      <c r="X344" s="44">
        <v>0</v>
      </c>
      <c r="Y344" s="454"/>
    </row>
    <row r="345" spans="1:25" ht="18" customHeight="1">
      <c r="A345" s="78"/>
      <c r="B345" s="79"/>
      <c r="C345" s="79"/>
      <c r="D345" s="79"/>
      <c r="E345" s="67"/>
      <c r="F345" s="79"/>
      <c r="G345" s="67"/>
      <c r="H345" s="66">
        <v>20403</v>
      </c>
      <c r="I345" s="66" t="s">
        <v>67</v>
      </c>
      <c r="J345" s="260">
        <v>8204</v>
      </c>
      <c r="K345" s="260"/>
      <c r="L345" s="63">
        <v>81982</v>
      </c>
      <c r="M345" s="67"/>
      <c r="N345" s="63">
        <v>26677</v>
      </c>
      <c r="O345" s="67">
        <f t="shared" si="15"/>
        <v>2.0731341605128013</v>
      </c>
      <c r="T345" s="72"/>
      <c r="V345" s="66" t="s">
        <v>67</v>
      </c>
      <c r="W345" s="44" t="s">
        <v>1830</v>
      </c>
      <c r="X345" s="44">
        <v>8204</v>
      </c>
      <c r="Y345" s="454"/>
    </row>
    <row r="346" spans="1:25" ht="18" customHeight="1">
      <c r="A346" s="78"/>
      <c r="B346" s="79"/>
      <c r="C346" s="79"/>
      <c r="D346" s="79"/>
      <c r="E346" s="67"/>
      <c r="F346" s="79"/>
      <c r="G346" s="67"/>
      <c r="H346" s="66">
        <v>2040301</v>
      </c>
      <c r="I346" s="58" t="s">
        <v>68</v>
      </c>
      <c r="J346" s="260">
        <v>18849</v>
      </c>
      <c r="K346" s="228">
        <v>18241</v>
      </c>
      <c r="L346" s="63">
        <v>18241</v>
      </c>
      <c r="M346" s="67">
        <f>L346/K346</f>
        <v>1</v>
      </c>
      <c r="N346" s="63">
        <v>18490</v>
      </c>
      <c r="O346" s="67">
        <f t="shared" si="15"/>
        <v>-1.3466738777717646E-2</v>
      </c>
      <c r="T346" s="72"/>
      <c r="V346" s="58" t="s">
        <v>68</v>
      </c>
      <c r="W346" s="44" t="s">
        <v>1831</v>
      </c>
      <c r="X346" s="44">
        <v>18849</v>
      </c>
      <c r="Y346" s="454"/>
    </row>
    <row r="347" spans="1:25" ht="18" customHeight="1">
      <c r="A347" s="78"/>
      <c r="B347" s="79"/>
      <c r="C347" s="79"/>
      <c r="D347" s="79"/>
      <c r="E347" s="67"/>
      <c r="F347" s="79"/>
      <c r="G347" s="67"/>
      <c r="H347" s="66">
        <v>2040302</v>
      </c>
      <c r="I347" s="66" t="s">
        <v>1101</v>
      </c>
      <c r="J347" s="260">
        <v>15908</v>
      </c>
      <c r="K347" s="260"/>
      <c r="L347" s="63">
        <v>13268</v>
      </c>
      <c r="M347" s="67" t="str">
        <f t="shared" si="16"/>
        <v/>
      </c>
      <c r="N347" s="63">
        <v>14116</v>
      </c>
      <c r="O347" s="67">
        <f t="shared" si="15"/>
        <v>-6.0073675262113935E-2</v>
      </c>
      <c r="T347" s="72"/>
      <c r="V347" s="66" t="s">
        <v>1101</v>
      </c>
      <c r="W347" s="44" t="s">
        <v>1649</v>
      </c>
      <c r="X347" s="44">
        <v>15908</v>
      </c>
      <c r="Y347" s="454"/>
    </row>
    <row r="348" spans="1:25" ht="18" customHeight="1">
      <c r="A348" s="78"/>
      <c r="B348" s="79"/>
      <c r="C348" s="79"/>
      <c r="D348" s="79"/>
      <c r="E348" s="67"/>
      <c r="F348" s="79"/>
      <c r="G348" s="67"/>
      <c r="H348" s="66">
        <v>2040303</v>
      </c>
      <c r="I348" s="66" t="s">
        <v>1102</v>
      </c>
      <c r="J348" s="260">
        <v>0</v>
      </c>
      <c r="K348" s="260"/>
      <c r="L348" s="63">
        <v>0</v>
      </c>
      <c r="M348" s="67" t="str">
        <f t="shared" si="16"/>
        <v/>
      </c>
      <c r="N348" s="63">
        <v>0</v>
      </c>
      <c r="O348" s="67"/>
      <c r="T348" s="72"/>
      <c r="V348" s="66" t="s">
        <v>1102</v>
      </c>
      <c r="W348" s="44" t="s">
        <v>1650</v>
      </c>
      <c r="X348" s="44">
        <v>0</v>
      </c>
      <c r="Y348" s="454"/>
    </row>
    <row r="349" spans="1:25" ht="18" customHeight="1">
      <c r="A349" s="78"/>
      <c r="B349" s="79"/>
      <c r="C349" s="79"/>
      <c r="D349" s="79"/>
      <c r="E349" s="67"/>
      <c r="F349" s="79"/>
      <c r="G349" s="67"/>
      <c r="H349" s="66">
        <v>2040304</v>
      </c>
      <c r="I349" s="66" t="s">
        <v>1103</v>
      </c>
      <c r="J349" s="260">
        <v>0</v>
      </c>
      <c r="K349" s="260"/>
      <c r="L349" s="63">
        <v>0</v>
      </c>
      <c r="M349" s="67" t="str">
        <f t="shared" si="16"/>
        <v/>
      </c>
      <c r="N349" s="63">
        <v>0</v>
      </c>
      <c r="O349" s="67"/>
      <c r="T349" s="72"/>
      <c r="V349" s="66" t="s">
        <v>1103</v>
      </c>
      <c r="W349" s="44" t="s">
        <v>1651</v>
      </c>
      <c r="X349" s="44">
        <v>0</v>
      </c>
      <c r="Y349" s="454"/>
    </row>
    <row r="350" spans="1:25" ht="18" customHeight="1">
      <c r="A350" s="78"/>
      <c r="B350" s="79"/>
      <c r="C350" s="79"/>
      <c r="D350" s="79"/>
      <c r="E350" s="67"/>
      <c r="F350" s="79"/>
      <c r="G350" s="67"/>
      <c r="H350" s="66">
        <v>2040350</v>
      </c>
      <c r="I350" s="66" t="s">
        <v>69</v>
      </c>
      <c r="J350" s="260">
        <v>1710</v>
      </c>
      <c r="K350" s="260"/>
      <c r="L350" s="63">
        <v>1710</v>
      </c>
      <c r="M350" s="67" t="str">
        <f t="shared" si="16"/>
        <v/>
      </c>
      <c r="N350" s="63">
        <v>1710</v>
      </c>
      <c r="O350" s="67">
        <f t="shared" si="15"/>
        <v>0</v>
      </c>
      <c r="T350" s="72"/>
      <c r="V350" s="66" t="s">
        <v>69</v>
      </c>
      <c r="W350" s="44" t="s">
        <v>1832</v>
      </c>
      <c r="X350" s="44">
        <v>1710</v>
      </c>
      <c r="Y350" s="454"/>
    </row>
    <row r="351" spans="1:25" ht="18" customHeight="1">
      <c r="A351" s="78"/>
      <c r="B351" s="79"/>
      <c r="C351" s="79"/>
      <c r="D351" s="79"/>
      <c r="E351" s="67"/>
      <c r="F351" s="79"/>
      <c r="G351" s="67"/>
      <c r="H351" s="66">
        <v>2040399</v>
      </c>
      <c r="I351" s="66" t="s">
        <v>1110</v>
      </c>
      <c r="J351" s="260">
        <v>0</v>
      </c>
      <c r="K351" s="260"/>
      <c r="L351" s="63">
        <v>0</v>
      </c>
      <c r="M351" s="67" t="str">
        <f t="shared" si="16"/>
        <v/>
      </c>
      <c r="N351" s="63">
        <v>0</v>
      </c>
      <c r="O351" s="67"/>
      <c r="T351" s="72"/>
      <c r="V351" s="66" t="s">
        <v>1110</v>
      </c>
      <c r="W351" s="44" t="s">
        <v>1658</v>
      </c>
      <c r="X351" s="44">
        <v>0</v>
      </c>
      <c r="Y351" s="454"/>
    </row>
    <row r="352" spans="1:25" ht="18" customHeight="1">
      <c r="A352" s="78"/>
      <c r="B352" s="79"/>
      <c r="C352" s="79"/>
      <c r="D352" s="79"/>
      <c r="E352" s="67"/>
      <c r="F352" s="79"/>
      <c r="G352" s="67"/>
      <c r="H352" s="66">
        <v>20404</v>
      </c>
      <c r="I352" s="66" t="s">
        <v>70</v>
      </c>
      <c r="J352" s="260">
        <v>1231</v>
      </c>
      <c r="K352" s="260"/>
      <c r="L352" s="63">
        <v>3263</v>
      </c>
      <c r="M352" s="67"/>
      <c r="N352" s="63">
        <v>2664</v>
      </c>
      <c r="O352" s="67">
        <f t="shared" si="15"/>
        <v>0.2248498498498499</v>
      </c>
      <c r="T352" s="72"/>
      <c r="V352" s="66" t="s">
        <v>70</v>
      </c>
      <c r="W352" s="44" t="s">
        <v>1833</v>
      </c>
      <c r="X352" s="44">
        <v>1231</v>
      </c>
      <c r="Y352" s="454"/>
    </row>
    <row r="353" spans="1:25" ht="29.25" customHeight="1">
      <c r="A353" s="78"/>
      <c r="B353" s="79"/>
      <c r="C353" s="79"/>
      <c r="D353" s="79"/>
      <c r="E353" s="67"/>
      <c r="F353" s="79"/>
      <c r="G353" s="67"/>
      <c r="H353" s="66">
        <v>2040401</v>
      </c>
      <c r="I353" s="58" t="s">
        <v>71</v>
      </c>
      <c r="J353" s="260">
        <v>73175</v>
      </c>
      <c r="K353" s="228">
        <v>71974</v>
      </c>
      <c r="L353" s="63">
        <v>71974</v>
      </c>
      <c r="M353" s="67">
        <f>L353/K353</f>
        <v>1</v>
      </c>
      <c r="N353" s="63">
        <v>33469</v>
      </c>
      <c r="O353" s="67">
        <f t="shared" si="15"/>
        <v>1.1504675968806954</v>
      </c>
      <c r="T353" s="72"/>
      <c r="V353" s="58" t="s">
        <v>71</v>
      </c>
      <c r="W353" s="84" t="s">
        <v>1834</v>
      </c>
      <c r="X353" s="84">
        <v>73175</v>
      </c>
      <c r="Y353" s="455" t="s">
        <v>3222</v>
      </c>
    </row>
    <row r="354" spans="1:25" ht="18" customHeight="1">
      <c r="A354" s="78"/>
      <c r="B354" s="79"/>
      <c r="C354" s="79"/>
      <c r="D354" s="79"/>
      <c r="E354" s="67"/>
      <c r="F354" s="79"/>
      <c r="G354" s="67"/>
      <c r="H354" s="66">
        <v>2040402</v>
      </c>
      <c r="I354" s="66" t="s">
        <v>1101</v>
      </c>
      <c r="J354" s="260">
        <v>42919</v>
      </c>
      <c r="K354" s="260"/>
      <c r="L354" s="63">
        <v>43322</v>
      </c>
      <c r="M354" s="67" t="str">
        <f t="shared" si="16"/>
        <v/>
      </c>
      <c r="N354" s="63">
        <v>20734</v>
      </c>
      <c r="O354" s="67">
        <f t="shared" si="15"/>
        <v>1.0894183466769558</v>
      </c>
      <c r="T354" s="72"/>
      <c r="V354" s="66" t="s">
        <v>1101</v>
      </c>
      <c r="W354" s="44" t="s">
        <v>1649</v>
      </c>
      <c r="X354" s="44">
        <v>42919</v>
      </c>
      <c r="Y354" s="454"/>
    </row>
    <row r="355" spans="1:25" ht="18" customHeight="1">
      <c r="A355" s="78"/>
      <c r="B355" s="79"/>
      <c r="C355" s="79"/>
      <c r="D355" s="79"/>
      <c r="E355" s="67"/>
      <c r="F355" s="79"/>
      <c r="G355" s="67"/>
      <c r="H355" s="66">
        <v>2040403</v>
      </c>
      <c r="I355" s="66" t="s">
        <v>1102</v>
      </c>
      <c r="J355" s="260">
        <v>6751</v>
      </c>
      <c r="K355" s="260"/>
      <c r="L355" s="63">
        <v>6780</v>
      </c>
      <c r="M355" s="67" t="str">
        <f t="shared" si="16"/>
        <v/>
      </c>
      <c r="N355" s="63">
        <v>3155</v>
      </c>
      <c r="O355" s="67">
        <f t="shared" si="15"/>
        <v>1.1489698890649764</v>
      </c>
      <c r="T355" s="72"/>
      <c r="V355" s="66" t="s">
        <v>1102</v>
      </c>
      <c r="W355" s="44" t="s">
        <v>1650</v>
      </c>
      <c r="X355" s="44">
        <v>6751</v>
      </c>
      <c r="Y355" s="454"/>
    </row>
    <row r="356" spans="1:25" ht="18" customHeight="1">
      <c r="A356" s="78"/>
      <c r="B356" s="79"/>
      <c r="C356" s="79"/>
      <c r="D356" s="79"/>
      <c r="E356" s="67"/>
      <c r="F356" s="79"/>
      <c r="G356" s="67"/>
      <c r="H356" s="66">
        <v>2040404</v>
      </c>
      <c r="I356" s="66" t="s">
        <v>1103</v>
      </c>
      <c r="J356" s="260">
        <v>2184</v>
      </c>
      <c r="K356" s="260"/>
      <c r="L356" s="63">
        <v>2165</v>
      </c>
      <c r="M356" s="67" t="str">
        <f t="shared" si="16"/>
        <v/>
      </c>
      <c r="N356" s="63">
        <v>408</v>
      </c>
      <c r="O356" s="67">
        <f t="shared" si="15"/>
        <v>4.3063725490196081</v>
      </c>
      <c r="T356" s="72"/>
      <c r="V356" s="66" t="s">
        <v>1103</v>
      </c>
      <c r="W356" s="44" t="s">
        <v>1651</v>
      </c>
      <c r="X356" s="44">
        <v>2184</v>
      </c>
      <c r="Y356" s="454"/>
    </row>
    <row r="357" spans="1:25" ht="18" customHeight="1">
      <c r="A357" s="78"/>
      <c r="B357" s="79"/>
      <c r="C357" s="79"/>
      <c r="D357" s="79"/>
      <c r="E357" s="67"/>
      <c r="F357" s="79"/>
      <c r="G357" s="67"/>
      <c r="H357" s="66">
        <v>2040405</v>
      </c>
      <c r="I357" s="66" t="s">
        <v>72</v>
      </c>
      <c r="J357" s="260">
        <v>4544</v>
      </c>
      <c r="K357" s="260"/>
      <c r="L357" s="63">
        <v>2681</v>
      </c>
      <c r="M357" s="67" t="str">
        <f t="shared" si="16"/>
        <v/>
      </c>
      <c r="N357" s="63">
        <v>1853</v>
      </c>
      <c r="O357" s="67">
        <f t="shared" si="15"/>
        <v>0.44684295736643276</v>
      </c>
      <c r="T357" s="72"/>
      <c r="V357" s="66" t="s">
        <v>72</v>
      </c>
      <c r="W357" s="44" t="s">
        <v>1835</v>
      </c>
      <c r="X357" s="44">
        <v>4544</v>
      </c>
      <c r="Y357" s="454"/>
    </row>
    <row r="358" spans="1:25" ht="18" customHeight="1">
      <c r="A358" s="78"/>
      <c r="B358" s="79"/>
      <c r="C358" s="79"/>
      <c r="D358" s="79"/>
      <c r="E358" s="67"/>
      <c r="F358" s="79"/>
      <c r="G358" s="67"/>
      <c r="H358" s="66">
        <v>2040406</v>
      </c>
      <c r="I358" s="66" t="s">
        <v>73</v>
      </c>
      <c r="J358" s="260">
        <v>1782</v>
      </c>
      <c r="K358" s="260"/>
      <c r="L358" s="63">
        <v>1709</v>
      </c>
      <c r="M358" s="67" t="str">
        <f t="shared" si="16"/>
        <v/>
      </c>
      <c r="N358" s="63">
        <v>1852</v>
      </c>
      <c r="O358" s="67">
        <f t="shared" si="15"/>
        <v>-7.7213822894168449E-2</v>
      </c>
      <c r="T358" s="72"/>
      <c r="V358" s="66" t="s">
        <v>73</v>
      </c>
      <c r="W358" s="44" t="s">
        <v>1836</v>
      </c>
      <c r="X358" s="44">
        <v>1782</v>
      </c>
      <c r="Y358" s="454"/>
    </row>
    <row r="359" spans="1:25" ht="18" customHeight="1">
      <c r="A359" s="78"/>
      <c r="B359" s="79"/>
      <c r="C359" s="79"/>
      <c r="D359" s="79"/>
      <c r="E359" s="67"/>
      <c r="F359" s="79"/>
      <c r="G359" s="67"/>
      <c r="H359" s="66">
        <v>2040407</v>
      </c>
      <c r="I359" s="66" t="s">
        <v>74</v>
      </c>
      <c r="J359" s="260">
        <v>756</v>
      </c>
      <c r="K359" s="260"/>
      <c r="L359" s="63">
        <v>581</v>
      </c>
      <c r="M359" s="67" t="str">
        <f t="shared" si="16"/>
        <v/>
      </c>
      <c r="N359" s="63">
        <v>204</v>
      </c>
      <c r="O359" s="67">
        <f t="shared" ref="O359:O401" si="17">L359/N359-1</f>
        <v>1.8480392156862746</v>
      </c>
      <c r="T359" s="72"/>
      <c r="V359" s="66" t="s">
        <v>74</v>
      </c>
      <c r="W359" s="44" t="s">
        <v>1837</v>
      </c>
      <c r="X359" s="44">
        <v>756</v>
      </c>
      <c r="Y359" s="454"/>
    </row>
    <row r="360" spans="1:25" ht="18" customHeight="1">
      <c r="A360" s="78"/>
      <c r="B360" s="79"/>
      <c r="C360" s="79"/>
      <c r="D360" s="79"/>
      <c r="E360" s="67"/>
      <c r="F360" s="79"/>
      <c r="G360" s="67"/>
      <c r="H360" s="66">
        <v>2040408</v>
      </c>
      <c r="I360" s="66" t="s">
        <v>75</v>
      </c>
      <c r="J360" s="260">
        <v>159</v>
      </c>
      <c r="K360" s="260"/>
      <c r="L360" s="63">
        <v>90</v>
      </c>
      <c r="M360" s="67" t="str">
        <f t="shared" ref="M360:M418" si="18">+IF(ISERROR(L361/K361),"",L361/K361)</f>
        <v/>
      </c>
      <c r="N360" s="63">
        <v>137</v>
      </c>
      <c r="O360" s="67">
        <f t="shared" si="17"/>
        <v>-0.34306569343065696</v>
      </c>
      <c r="T360" s="72"/>
      <c r="V360" s="66" t="s">
        <v>75</v>
      </c>
      <c r="W360" s="44" t="s">
        <v>1838</v>
      </c>
      <c r="X360" s="44">
        <v>159</v>
      </c>
      <c r="Y360" s="454"/>
    </row>
    <row r="361" spans="1:25" ht="18" customHeight="1">
      <c r="A361" s="78"/>
      <c r="B361" s="79"/>
      <c r="C361" s="79"/>
      <c r="D361" s="79"/>
      <c r="E361" s="67"/>
      <c r="F361" s="79"/>
      <c r="G361" s="67"/>
      <c r="H361" s="66">
        <v>2040409</v>
      </c>
      <c r="I361" s="66" t="s">
        <v>76</v>
      </c>
      <c r="J361" s="260">
        <v>1130</v>
      </c>
      <c r="K361" s="260"/>
      <c r="L361" s="63">
        <v>1147</v>
      </c>
      <c r="M361" s="67" t="str">
        <f t="shared" si="18"/>
        <v/>
      </c>
      <c r="N361" s="63">
        <v>101</v>
      </c>
      <c r="O361" s="67">
        <f t="shared" si="17"/>
        <v>10.356435643564357</v>
      </c>
      <c r="T361" s="72"/>
      <c r="V361" s="66" t="s">
        <v>76</v>
      </c>
      <c r="W361" s="44" t="s">
        <v>1839</v>
      </c>
      <c r="X361" s="44">
        <v>1130</v>
      </c>
      <c r="Y361" s="454"/>
    </row>
    <row r="362" spans="1:25" ht="18" customHeight="1">
      <c r="A362" s="78"/>
      <c r="B362" s="79"/>
      <c r="C362" s="79"/>
      <c r="D362" s="79"/>
      <c r="E362" s="67"/>
      <c r="F362" s="79"/>
      <c r="G362" s="67"/>
      <c r="H362" s="66">
        <v>2040450</v>
      </c>
      <c r="I362" s="66" t="s">
        <v>77</v>
      </c>
      <c r="J362" s="260">
        <v>978</v>
      </c>
      <c r="K362" s="260"/>
      <c r="L362" s="63">
        <v>752</v>
      </c>
      <c r="M362" s="67" t="str">
        <f t="shared" si="18"/>
        <v/>
      </c>
      <c r="N362" s="63">
        <v>412</v>
      </c>
      <c r="O362" s="67">
        <f t="shared" si="17"/>
        <v>0.82524271844660202</v>
      </c>
      <c r="T362" s="72"/>
      <c r="V362" s="66" t="s">
        <v>77</v>
      </c>
      <c r="W362" s="44" t="s">
        <v>1840</v>
      </c>
      <c r="X362" s="44">
        <v>978</v>
      </c>
      <c r="Y362" s="454"/>
    </row>
    <row r="363" spans="1:25" ht="18" customHeight="1">
      <c r="A363" s="78"/>
      <c r="B363" s="79"/>
      <c r="C363" s="79"/>
      <c r="D363" s="79"/>
      <c r="E363" s="67"/>
      <c r="F363" s="79"/>
      <c r="G363" s="67"/>
      <c r="H363" s="66">
        <v>2040499</v>
      </c>
      <c r="I363" s="66" t="s">
        <v>1110</v>
      </c>
      <c r="J363" s="260">
        <v>0</v>
      </c>
      <c r="K363" s="260"/>
      <c r="L363" s="63">
        <v>0</v>
      </c>
      <c r="M363" s="67" t="str">
        <f t="shared" si="18"/>
        <v/>
      </c>
      <c r="N363" s="63">
        <v>0</v>
      </c>
      <c r="O363" s="67"/>
      <c r="T363" s="72"/>
      <c r="V363" s="66" t="s">
        <v>1110</v>
      </c>
      <c r="W363" s="44" t="s">
        <v>1658</v>
      </c>
      <c r="X363" s="44">
        <v>0</v>
      </c>
      <c r="Y363" s="454"/>
    </row>
    <row r="364" spans="1:25" ht="18" customHeight="1">
      <c r="A364" s="78"/>
      <c r="B364" s="79"/>
      <c r="C364" s="79"/>
      <c r="D364" s="79"/>
      <c r="E364" s="67"/>
      <c r="F364" s="79"/>
      <c r="G364" s="67"/>
      <c r="H364" s="66">
        <v>20405</v>
      </c>
      <c r="I364" s="66" t="s">
        <v>78</v>
      </c>
      <c r="J364" s="260">
        <v>11972</v>
      </c>
      <c r="K364" s="260"/>
      <c r="L364" s="63">
        <v>12747</v>
      </c>
      <c r="M364" s="67"/>
      <c r="N364" s="63">
        <v>4613</v>
      </c>
      <c r="O364" s="67">
        <f t="shared" si="17"/>
        <v>1.7632776934749619</v>
      </c>
      <c r="T364" s="72"/>
      <c r="V364" s="66" t="s">
        <v>78</v>
      </c>
      <c r="W364" s="44" t="s">
        <v>1841</v>
      </c>
      <c r="X364" s="44">
        <v>11972</v>
      </c>
      <c r="Y364" s="454"/>
    </row>
    <row r="365" spans="1:25" ht="35.25" customHeight="1">
      <c r="A365" s="78"/>
      <c r="B365" s="79"/>
      <c r="C365" s="79"/>
      <c r="D365" s="79"/>
      <c r="E365" s="67"/>
      <c r="F365" s="79"/>
      <c r="G365" s="67"/>
      <c r="H365" s="66">
        <v>2040501</v>
      </c>
      <c r="I365" s="58" t="s">
        <v>79</v>
      </c>
      <c r="J365" s="260">
        <v>122060</v>
      </c>
      <c r="K365" s="228">
        <v>108766</v>
      </c>
      <c r="L365" s="63">
        <v>108766</v>
      </c>
      <c r="M365" s="67">
        <f>L365/K365</f>
        <v>1</v>
      </c>
      <c r="N365" s="63">
        <v>47738</v>
      </c>
      <c r="O365" s="67">
        <f t="shared" si="17"/>
        <v>1.2783945703632327</v>
      </c>
      <c r="T365" s="72"/>
      <c r="V365" s="58" t="s">
        <v>79</v>
      </c>
      <c r="W365" s="44" t="s">
        <v>1842</v>
      </c>
      <c r="X365" s="44">
        <v>122060</v>
      </c>
      <c r="Y365" s="455" t="s">
        <v>3222</v>
      </c>
    </row>
    <row r="366" spans="1:25" ht="18" customHeight="1">
      <c r="A366" s="78"/>
      <c r="B366" s="79"/>
      <c r="C366" s="79"/>
      <c r="D366" s="79"/>
      <c r="E366" s="67"/>
      <c r="F366" s="79"/>
      <c r="G366" s="67"/>
      <c r="H366" s="66">
        <v>2040502</v>
      </c>
      <c r="I366" s="66" t="s">
        <v>1101</v>
      </c>
      <c r="J366" s="260">
        <v>65054</v>
      </c>
      <c r="K366" s="260"/>
      <c r="L366" s="63">
        <v>60134</v>
      </c>
      <c r="M366" s="67" t="str">
        <f t="shared" si="18"/>
        <v/>
      </c>
      <c r="N366" s="63">
        <v>26869</v>
      </c>
      <c r="O366" s="67">
        <f t="shared" si="17"/>
        <v>1.2380438423461984</v>
      </c>
      <c r="T366" s="72"/>
      <c r="V366" s="66" t="s">
        <v>1101</v>
      </c>
      <c r="W366" s="44" t="s">
        <v>1649</v>
      </c>
      <c r="X366" s="44">
        <v>65054</v>
      </c>
      <c r="Y366" s="454"/>
    </row>
    <row r="367" spans="1:25" ht="18" customHeight="1">
      <c r="A367" s="78"/>
      <c r="B367" s="79"/>
      <c r="C367" s="79"/>
      <c r="D367" s="79"/>
      <c r="E367" s="67"/>
      <c r="F367" s="79"/>
      <c r="G367" s="67"/>
      <c r="H367" s="66">
        <v>2040503</v>
      </c>
      <c r="I367" s="66" t="s">
        <v>1102</v>
      </c>
      <c r="J367" s="260">
        <v>5195</v>
      </c>
      <c r="K367" s="260"/>
      <c r="L367" s="63">
        <v>4703</v>
      </c>
      <c r="M367" s="67" t="str">
        <f t="shared" si="18"/>
        <v/>
      </c>
      <c r="N367" s="63">
        <v>5434</v>
      </c>
      <c r="O367" s="67">
        <f t="shared" si="17"/>
        <v>-0.13452337136547665</v>
      </c>
      <c r="T367" s="72"/>
      <c r="V367" s="66" t="s">
        <v>1102</v>
      </c>
      <c r="W367" s="44" t="s">
        <v>1650</v>
      </c>
      <c r="X367" s="44">
        <v>5195</v>
      </c>
      <c r="Y367" s="454"/>
    </row>
    <row r="368" spans="1:25" ht="18" customHeight="1">
      <c r="A368" s="78"/>
      <c r="B368" s="79"/>
      <c r="C368" s="79"/>
      <c r="D368" s="79"/>
      <c r="E368" s="67"/>
      <c r="F368" s="79"/>
      <c r="G368" s="67"/>
      <c r="H368" s="66">
        <v>2040504</v>
      </c>
      <c r="I368" s="66" t="s">
        <v>1103</v>
      </c>
      <c r="J368" s="260">
        <v>5705</v>
      </c>
      <c r="K368" s="260"/>
      <c r="L368" s="63">
        <v>6000</v>
      </c>
      <c r="M368" s="67" t="str">
        <f t="shared" si="18"/>
        <v/>
      </c>
      <c r="N368" s="63">
        <v>1791</v>
      </c>
      <c r="O368" s="67">
        <f t="shared" si="17"/>
        <v>2.3500837520938025</v>
      </c>
      <c r="T368" s="72"/>
      <c r="V368" s="66" t="s">
        <v>1103</v>
      </c>
      <c r="W368" s="44" t="s">
        <v>1651</v>
      </c>
      <c r="X368" s="44">
        <v>5705</v>
      </c>
      <c r="Y368" s="454"/>
    </row>
    <row r="369" spans="1:25" ht="18" customHeight="1">
      <c r="A369" s="78"/>
      <c r="B369" s="79"/>
      <c r="C369" s="79"/>
      <c r="D369" s="79"/>
      <c r="E369" s="67"/>
      <c r="F369" s="79"/>
      <c r="G369" s="67"/>
      <c r="H369" s="66">
        <v>2040505</v>
      </c>
      <c r="I369" s="66" t="s">
        <v>80</v>
      </c>
      <c r="J369" s="260">
        <v>19845</v>
      </c>
      <c r="K369" s="260"/>
      <c r="L369" s="63">
        <v>13575</v>
      </c>
      <c r="M369" s="67" t="str">
        <f t="shared" si="18"/>
        <v/>
      </c>
      <c r="N369" s="63">
        <v>4151</v>
      </c>
      <c r="O369" s="67">
        <f t="shared" si="17"/>
        <v>2.2702963141411709</v>
      </c>
      <c r="T369" s="72"/>
      <c r="V369" s="66" t="s">
        <v>80</v>
      </c>
      <c r="W369" s="44" t="s">
        <v>1843</v>
      </c>
      <c r="X369" s="44">
        <v>19845</v>
      </c>
      <c r="Y369" s="454"/>
    </row>
    <row r="370" spans="1:25" ht="18" customHeight="1">
      <c r="A370" s="78"/>
      <c r="B370" s="79"/>
      <c r="C370" s="79"/>
      <c r="D370" s="79"/>
      <c r="E370" s="67"/>
      <c r="F370" s="79"/>
      <c r="G370" s="67"/>
      <c r="H370" s="66">
        <v>2040506</v>
      </c>
      <c r="I370" s="66" t="s">
        <v>81</v>
      </c>
      <c r="J370" s="260">
        <v>8484</v>
      </c>
      <c r="K370" s="260"/>
      <c r="L370" s="63">
        <v>7678</v>
      </c>
      <c r="M370" s="67" t="str">
        <f t="shared" si="18"/>
        <v/>
      </c>
      <c r="N370" s="63">
        <v>2637</v>
      </c>
      <c r="O370" s="67">
        <f t="shared" si="17"/>
        <v>1.9116420174440654</v>
      </c>
      <c r="T370" s="72"/>
      <c r="V370" s="66" t="s">
        <v>81</v>
      </c>
      <c r="W370" s="44" t="s">
        <v>1844</v>
      </c>
      <c r="X370" s="44">
        <v>8484</v>
      </c>
      <c r="Y370" s="454"/>
    </row>
    <row r="371" spans="1:25" ht="18" customHeight="1">
      <c r="A371" s="78"/>
      <c r="B371" s="79"/>
      <c r="C371" s="79"/>
      <c r="D371" s="79"/>
      <c r="E371" s="67"/>
      <c r="F371" s="79"/>
      <c r="G371" s="67"/>
      <c r="H371" s="66">
        <v>2040550</v>
      </c>
      <c r="I371" s="66" t="s">
        <v>82</v>
      </c>
      <c r="J371" s="260">
        <v>13343</v>
      </c>
      <c r="K371" s="260"/>
      <c r="L371" s="63">
        <v>8246</v>
      </c>
      <c r="M371" s="67" t="str">
        <f t="shared" si="18"/>
        <v/>
      </c>
      <c r="N371" s="63">
        <v>2859</v>
      </c>
      <c r="O371" s="67">
        <f t="shared" si="17"/>
        <v>1.8842252535851696</v>
      </c>
      <c r="T371" s="72"/>
      <c r="V371" s="66" t="s">
        <v>82</v>
      </c>
      <c r="W371" s="44" t="s">
        <v>1845</v>
      </c>
      <c r="X371" s="44">
        <v>13343</v>
      </c>
      <c r="Y371" s="454"/>
    </row>
    <row r="372" spans="1:25" ht="18" customHeight="1">
      <c r="A372" s="78"/>
      <c r="B372" s="79"/>
      <c r="C372" s="79"/>
      <c r="D372" s="79"/>
      <c r="E372" s="67"/>
      <c r="F372" s="79"/>
      <c r="G372" s="67"/>
      <c r="H372" s="66">
        <v>2040599</v>
      </c>
      <c r="I372" s="66" t="s">
        <v>1110</v>
      </c>
      <c r="J372" s="260">
        <v>0</v>
      </c>
      <c r="K372" s="260"/>
      <c r="L372" s="63">
        <v>0</v>
      </c>
      <c r="M372" s="67" t="str">
        <f t="shared" si="18"/>
        <v/>
      </c>
      <c r="N372" s="63">
        <v>0</v>
      </c>
      <c r="O372" s="67"/>
      <c r="T372" s="72"/>
      <c r="V372" s="66" t="s">
        <v>1110</v>
      </c>
      <c r="W372" s="44" t="s">
        <v>1658</v>
      </c>
      <c r="X372" s="44">
        <v>0</v>
      </c>
      <c r="Y372" s="454"/>
    </row>
    <row r="373" spans="1:25" ht="18" customHeight="1">
      <c r="A373" s="78"/>
      <c r="B373" s="79"/>
      <c r="C373" s="79"/>
      <c r="D373" s="79"/>
      <c r="E373" s="67"/>
      <c r="F373" s="79"/>
      <c r="G373" s="67"/>
      <c r="H373" s="66">
        <v>20406</v>
      </c>
      <c r="I373" s="66" t="s">
        <v>83</v>
      </c>
      <c r="J373" s="260">
        <v>4434</v>
      </c>
      <c r="K373" s="260"/>
      <c r="L373" s="63">
        <v>8430</v>
      </c>
      <c r="M373" s="67"/>
      <c r="N373" s="63">
        <v>3997</v>
      </c>
      <c r="O373" s="67">
        <f t="shared" si="17"/>
        <v>1.1090818113585188</v>
      </c>
      <c r="T373" s="72"/>
      <c r="V373" s="66" t="s">
        <v>83</v>
      </c>
      <c r="W373" s="44" t="s">
        <v>1846</v>
      </c>
      <c r="X373" s="44">
        <v>4434</v>
      </c>
      <c r="Y373" s="454"/>
    </row>
    <row r="374" spans="1:25" ht="18" customHeight="1">
      <c r="A374" s="78"/>
      <c r="B374" s="79"/>
      <c r="C374" s="79"/>
      <c r="D374" s="79"/>
      <c r="E374" s="67"/>
      <c r="F374" s="79"/>
      <c r="G374" s="67"/>
      <c r="H374" s="66">
        <v>2040601</v>
      </c>
      <c r="I374" s="58" t="s">
        <v>84</v>
      </c>
      <c r="J374" s="260">
        <v>15958.34</v>
      </c>
      <c r="K374" s="228">
        <v>23994</v>
      </c>
      <c r="L374" s="63">
        <v>23994</v>
      </c>
      <c r="M374" s="67">
        <f>L374/K374</f>
        <v>1</v>
      </c>
      <c r="N374" s="63">
        <v>14091</v>
      </c>
      <c r="O374" s="67">
        <f t="shared" si="17"/>
        <v>0.70278901426442419</v>
      </c>
      <c r="T374" s="72"/>
      <c r="V374" s="58" t="s">
        <v>84</v>
      </c>
      <c r="W374" s="44" t="s">
        <v>1847</v>
      </c>
      <c r="X374" s="44">
        <v>15958.34</v>
      </c>
      <c r="Y374" s="455" t="s">
        <v>3223</v>
      </c>
    </row>
    <row r="375" spans="1:25" ht="18" customHeight="1">
      <c r="A375" s="78"/>
      <c r="B375" s="79"/>
      <c r="C375" s="79"/>
      <c r="D375" s="79"/>
      <c r="E375" s="67"/>
      <c r="F375" s="79"/>
      <c r="G375" s="67"/>
      <c r="H375" s="66">
        <v>2040602</v>
      </c>
      <c r="I375" s="66" t="s">
        <v>1101</v>
      </c>
      <c r="J375" s="260">
        <v>3149</v>
      </c>
      <c r="K375" s="260"/>
      <c r="L375" s="63">
        <v>3103</v>
      </c>
      <c r="M375" s="67" t="str">
        <f t="shared" si="18"/>
        <v/>
      </c>
      <c r="N375" s="63">
        <v>3046</v>
      </c>
      <c r="O375" s="67">
        <f t="shared" si="17"/>
        <v>1.8713066316480731E-2</v>
      </c>
      <c r="T375" s="72"/>
      <c r="V375" s="66" t="s">
        <v>1101</v>
      </c>
      <c r="W375" s="44" t="s">
        <v>1649</v>
      </c>
      <c r="X375" s="44">
        <v>3149</v>
      </c>
      <c r="Y375" s="454"/>
    </row>
    <row r="376" spans="1:25" ht="18" customHeight="1">
      <c r="A376" s="78"/>
      <c r="B376" s="79"/>
      <c r="C376" s="79"/>
      <c r="D376" s="79"/>
      <c r="E376" s="67"/>
      <c r="F376" s="79"/>
      <c r="G376" s="67"/>
      <c r="H376" s="66">
        <v>2040603</v>
      </c>
      <c r="I376" s="66" t="s">
        <v>1102</v>
      </c>
      <c r="J376" s="260">
        <v>79</v>
      </c>
      <c r="K376" s="260"/>
      <c r="L376" s="63">
        <v>272</v>
      </c>
      <c r="M376" s="67" t="str">
        <f t="shared" si="18"/>
        <v/>
      </c>
      <c r="N376" s="63">
        <v>46</v>
      </c>
      <c r="O376" s="67">
        <f t="shared" si="17"/>
        <v>4.9130434782608692</v>
      </c>
      <c r="T376" s="72"/>
      <c r="V376" s="66" t="s">
        <v>1102</v>
      </c>
      <c r="W376" s="44" t="s">
        <v>1650</v>
      </c>
      <c r="X376" s="44">
        <v>79</v>
      </c>
      <c r="Y376" s="454"/>
    </row>
    <row r="377" spans="1:25" ht="18" customHeight="1">
      <c r="A377" s="78"/>
      <c r="B377" s="79"/>
      <c r="C377" s="79"/>
      <c r="D377" s="79"/>
      <c r="E377" s="67"/>
      <c r="F377" s="79"/>
      <c r="G377" s="67"/>
      <c r="H377" s="66">
        <v>2040604</v>
      </c>
      <c r="I377" s="66" t="s">
        <v>1103</v>
      </c>
      <c r="J377" s="260">
        <v>154</v>
      </c>
      <c r="K377" s="260"/>
      <c r="L377" s="63">
        <v>199</v>
      </c>
      <c r="M377" s="67" t="str">
        <f t="shared" si="18"/>
        <v/>
      </c>
      <c r="N377" s="63">
        <v>143</v>
      </c>
      <c r="O377" s="67">
        <f t="shared" si="17"/>
        <v>0.39160839160839167</v>
      </c>
      <c r="T377" s="72"/>
      <c r="V377" s="66" t="s">
        <v>1103</v>
      </c>
      <c r="W377" s="44" t="s">
        <v>1651</v>
      </c>
      <c r="X377" s="44">
        <v>154</v>
      </c>
      <c r="Y377" s="454"/>
    </row>
    <row r="378" spans="1:25" ht="18" customHeight="1">
      <c r="A378" s="78"/>
      <c r="B378" s="79"/>
      <c r="C378" s="79"/>
      <c r="D378" s="79"/>
      <c r="E378" s="67"/>
      <c r="F378" s="79"/>
      <c r="G378" s="67"/>
      <c r="H378" s="66">
        <v>2040605</v>
      </c>
      <c r="I378" s="66" t="s">
        <v>85</v>
      </c>
      <c r="J378" s="260">
        <v>158</v>
      </c>
      <c r="K378" s="260"/>
      <c r="L378" s="63">
        <v>159</v>
      </c>
      <c r="M378" s="67" t="str">
        <f t="shared" si="18"/>
        <v/>
      </c>
      <c r="N378" s="63">
        <v>163</v>
      </c>
      <c r="O378" s="67">
        <f t="shared" si="17"/>
        <v>-2.4539877300613466E-2</v>
      </c>
      <c r="T378" s="72"/>
      <c r="V378" s="66" t="s">
        <v>85</v>
      </c>
      <c r="W378" s="44" t="s">
        <v>1848</v>
      </c>
      <c r="X378" s="44">
        <v>158</v>
      </c>
      <c r="Y378" s="454"/>
    </row>
    <row r="379" spans="1:25" ht="18" customHeight="1">
      <c r="A379" s="78"/>
      <c r="B379" s="79"/>
      <c r="C379" s="79"/>
      <c r="D379" s="79"/>
      <c r="E379" s="67"/>
      <c r="F379" s="79"/>
      <c r="G379" s="67"/>
      <c r="H379" s="66">
        <v>2040606</v>
      </c>
      <c r="I379" s="66" t="s">
        <v>86</v>
      </c>
      <c r="J379" s="260">
        <v>756</v>
      </c>
      <c r="K379" s="260"/>
      <c r="L379" s="63">
        <v>753</v>
      </c>
      <c r="M379" s="67" t="str">
        <f t="shared" si="18"/>
        <v/>
      </c>
      <c r="N379" s="63">
        <v>744</v>
      </c>
      <c r="O379" s="67">
        <f t="shared" si="17"/>
        <v>1.2096774193548487E-2</v>
      </c>
      <c r="T379" s="72"/>
      <c r="V379" s="66" t="s">
        <v>86</v>
      </c>
      <c r="W379" s="44" t="s">
        <v>1849</v>
      </c>
      <c r="X379" s="44">
        <v>756</v>
      </c>
      <c r="Y379" s="454"/>
    </row>
    <row r="380" spans="1:25" ht="18" customHeight="1">
      <c r="A380" s="78"/>
      <c r="B380" s="79"/>
      <c r="C380" s="79"/>
      <c r="D380" s="79"/>
      <c r="E380" s="67"/>
      <c r="F380" s="79"/>
      <c r="G380" s="67"/>
      <c r="H380" s="66">
        <v>2040607</v>
      </c>
      <c r="I380" s="66" t="s">
        <v>87</v>
      </c>
      <c r="J380" s="260">
        <v>130</v>
      </c>
      <c r="K380" s="260"/>
      <c r="L380" s="63">
        <v>120</v>
      </c>
      <c r="M380" s="67" t="str">
        <f t="shared" si="18"/>
        <v/>
      </c>
      <c r="N380" s="63">
        <v>69</v>
      </c>
      <c r="O380" s="67">
        <f t="shared" si="17"/>
        <v>0.73913043478260865</v>
      </c>
      <c r="T380" s="72"/>
      <c r="V380" s="66" t="s">
        <v>87</v>
      </c>
      <c r="W380" s="44" t="s">
        <v>1850</v>
      </c>
      <c r="X380" s="44">
        <v>130</v>
      </c>
      <c r="Y380" s="454"/>
    </row>
    <row r="381" spans="1:25" ht="18" customHeight="1">
      <c r="A381" s="78"/>
      <c r="B381" s="79"/>
      <c r="C381" s="79"/>
      <c r="D381" s="79"/>
      <c r="E381" s="67"/>
      <c r="F381" s="79"/>
      <c r="G381" s="67"/>
      <c r="H381" s="66">
        <v>2040608</v>
      </c>
      <c r="I381" s="66" t="s">
        <v>88</v>
      </c>
      <c r="J381" s="260">
        <v>1224.32</v>
      </c>
      <c r="K381" s="260"/>
      <c r="L381" s="63">
        <v>1306</v>
      </c>
      <c r="M381" s="67" t="str">
        <f t="shared" si="18"/>
        <v/>
      </c>
      <c r="N381" s="63">
        <v>1069</v>
      </c>
      <c r="O381" s="67">
        <f t="shared" si="17"/>
        <v>0.22170252572497651</v>
      </c>
      <c r="T381" s="72"/>
      <c r="V381" s="66" t="s">
        <v>88</v>
      </c>
      <c r="W381" s="44" t="s">
        <v>1851</v>
      </c>
      <c r="X381" s="44">
        <v>1224.32</v>
      </c>
      <c r="Y381" s="454"/>
    </row>
    <row r="382" spans="1:25" ht="18" customHeight="1">
      <c r="A382" s="78"/>
      <c r="B382" s="79"/>
      <c r="C382" s="79"/>
      <c r="D382" s="79"/>
      <c r="E382" s="67"/>
      <c r="F382" s="79"/>
      <c r="G382" s="67"/>
      <c r="H382" s="66">
        <v>2040609</v>
      </c>
      <c r="I382" s="66" t="s">
        <v>89</v>
      </c>
      <c r="J382" s="260">
        <v>216</v>
      </c>
      <c r="K382" s="260"/>
      <c r="L382" s="63">
        <v>216</v>
      </c>
      <c r="M382" s="67" t="str">
        <f t="shared" si="18"/>
        <v/>
      </c>
      <c r="N382" s="63">
        <v>198</v>
      </c>
      <c r="O382" s="67">
        <f t="shared" si="17"/>
        <v>9.0909090909090828E-2</v>
      </c>
      <c r="T382" s="72"/>
      <c r="V382" s="66" t="s">
        <v>89</v>
      </c>
      <c r="W382" s="44" t="s">
        <v>1852</v>
      </c>
      <c r="X382" s="44">
        <v>216</v>
      </c>
      <c r="Y382" s="454"/>
    </row>
    <row r="383" spans="1:25" ht="18" customHeight="1">
      <c r="A383" s="78"/>
      <c r="B383" s="79"/>
      <c r="C383" s="79"/>
      <c r="D383" s="79"/>
      <c r="E383" s="67"/>
      <c r="F383" s="79"/>
      <c r="G383" s="67"/>
      <c r="H383" s="66">
        <v>2040650</v>
      </c>
      <c r="I383" s="66" t="s">
        <v>90</v>
      </c>
      <c r="J383" s="260">
        <v>8241.41</v>
      </c>
      <c r="K383" s="260"/>
      <c r="L383" s="63">
        <v>8219</v>
      </c>
      <c r="M383" s="67" t="str">
        <f t="shared" si="18"/>
        <v/>
      </c>
      <c r="N383" s="63">
        <v>6688</v>
      </c>
      <c r="O383" s="67">
        <f t="shared" si="17"/>
        <v>0.2289174641148326</v>
      </c>
      <c r="T383" s="72"/>
      <c r="V383" s="66" t="s">
        <v>90</v>
      </c>
      <c r="W383" s="44" t="s">
        <v>1853</v>
      </c>
      <c r="X383" s="44">
        <v>8241.41</v>
      </c>
      <c r="Y383" s="454"/>
    </row>
    <row r="384" spans="1:25" ht="18" customHeight="1">
      <c r="A384" s="78"/>
      <c r="B384" s="79"/>
      <c r="C384" s="79"/>
      <c r="D384" s="79"/>
      <c r="E384" s="67"/>
      <c r="F384" s="79"/>
      <c r="G384" s="67"/>
      <c r="H384" s="66">
        <v>2040699</v>
      </c>
      <c r="I384" s="66" t="s">
        <v>1110</v>
      </c>
      <c r="J384" s="260">
        <v>0</v>
      </c>
      <c r="K384" s="260"/>
      <c r="L384" s="63">
        <v>0</v>
      </c>
      <c r="M384" s="67" t="str">
        <f t="shared" si="18"/>
        <v/>
      </c>
      <c r="N384" s="63">
        <v>0</v>
      </c>
      <c r="O384" s="67"/>
      <c r="T384" s="72"/>
      <c r="V384" s="66" t="s">
        <v>1110</v>
      </c>
      <c r="W384" s="44" t="s">
        <v>1658</v>
      </c>
      <c r="X384" s="44">
        <v>0</v>
      </c>
      <c r="Y384" s="454"/>
    </row>
    <row r="385" spans="1:25" ht="18" customHeight="1">
      <c r="A385" s="78"/>
      <c r="B385" s="79"/>
      <c r="C385" s="79"/>
      <c r="D385" s="79"/>
      <c r="E385" s="67"/>
      <c r="F385" s="79"/>
      <c r="G385" s="67"/>
      <c r="H385" s="66">
        <v>20407</v>
      </c>
      <c r="I385" s="66" t="s">
        <v>91</v>
      </c>
      <c r="J385" s="260">
        <v>1850</v>
      </c>
      <c r="K385" s="260"/>
      <c r="L385" s="63">
        <v>9647</v>
      </c>
      <c r="M385" s="67"/>
      <c r="N385" s="63">
        <v>1925</v>
      </c>
      <c r="O385" s="67">
        <f t="shared" si="17"/>
        <v>4.0114285714285716</v>
      </c>
      <c r="T385" s="72"/>
      <c r="V385" s="66" t="s">
        <v>91</v>
      </c>
      <c r="W385" s="44" t="s">
        <v>1854</v>
      </c>
      <c r="X385" s="44">
        <v>1850</v>
      </c>
      <c r="Y385" s="454"/>
    </row>
    <row r="386" spans="1:25" ht="18" customHeight="1">
      <c r="A386" s="78"/>
      <c r="B386" s="79"/>
      <c r="C386" s="79"/>
      <c r="D386" s="79"/>
      <c r="E386" s="67"/>
      <c r="F386" s="79"/>
      <c r="G386" s="67"/>
      <c r="H386" s="66">
        <v>2040701</v>
      </c>
      <c r="I386" s="58" t="s">
        <v>92</v>
      </c>
      <c r="J386" s="260">
        <v>22431</v>
      </c>
      <c r="K386" s="228">
        <v>25238</v>
      </c>
      <c r="L386" s="63">
        <v>25238</v>
      </c>
      <c r="M386" s="67">
        <f>L386/K386</f>
        <v>1</v>
      </c>
      <c r="N386" s="63">
        <v>23431</v>
      </c>
      <c r="O386" s="67">
        <f t="shared" si="17"/>
        <v>7.7120054628483592E-2</v>
      </c>
      <c r="P386" s="54" t="s">
        <v>92</v>
      </c>
      <c r="Q386" s="44">
        <v>17905</v>
      </c>
      <c r="R386" s="44">
        <v>20046</v>
      </c>
      <c r="S386" s="44">
        <v>20046</v>
      </c>
      <c r="T386" s="72"/>
      <c r="V386" s="58" t="s">
        <v>92</v>
      </c>
      <c r="W386" s="44" t="s">
        <v>1855</v>
      </c>
      <c r="X386" s="44">
        <v>22431</v>
      </c>
      <c r="Y386" s="454"/>
    </row>
    <row r="387" spans="1:25" ht="18" customHeight="1">
      <c r="A387" s="78"/>
      <c r="B387" s="79"/>
      <c r="C387" s="79"/>
      <c r="D387" s="79"/>
      <c r="E387" s="67"/>
      <c r="F387" s="79"/>
      <c r="G387" s="67"/>
      <c r="H387" s="66">
        <v>2040702</v>
      </c>
      <c r="I387" s="66" t="s">
        <v>1101</v>
      </c>
      <c r="J387" s="260">
        <v>17746</v>
      </c>
      <c r="K387" s="260"/>
      <c r="L387" s="63">
        <v>18940</v>
      </c>
      <c r="M387" s="67" t="str">
        <f t="shared" si="18"/>
        <v/>
      </c>
      <c r="N387" s="63">
        <v>17185</v>
      </c>
      <c r="O387" s="67">
        <f t="shared" si="17"/>
        <v>0.10212394530113467</v>
      </c>
      <c r="P387" s="54" t="s">
        <v>97</v>
      </c>
      <c r="Q387" s="44">
        <v>12924</v>
      </c>
      <c r="R387" s="44">
        <v>14277</v>
      </c>
      <c r="S387" s="44">
        <v>14277</v>
      </c>
      <c r="T387" s="72"/>
      <c r="V387" s="66" t="s">
        <v>1101</v>
      </c>
      <c r="W387" s="44" t="s">
        <v>1649</v>
      </c>
      <c r="X387" s="44">
        <v>17746</v>
      </c>
      <c r="Y387" s="454"/>
    </row>
    <row r="388" spans="1:25" ht="18" customHeight="1">
      <c r="A388" s="78"/>
      <c r="B388" s="79"/>
      <c r="C388" s="79"/>
      <c r="D388" s="79"/>
      <c r="E388" s="67"/>
      <c r="F388" s="79"/>
      <c r="G388" s="67"/>
      <c r="H388" s="66">
        <v>2040703</v>
      </c>
      <c r="I388" s="66" t="s">
        <v>1102</v>
      </c>
      <c r="J388" s="260">
        <v>293</v>
      </c>
      <c r="K388" s="260"/>
      <c r="L388" s="63">
        <v>275</v>
      </c>
      <c r="M388" s="67" t="str">
        <f t="shared" si="18"/>
        <v/>
      </c>
      <c r="N388" s="63">
        <v>2</v>
      </c>
      <c r="O388" s="67">
        <f t="shared" si="17"/>
        <v>136.5</v>
      </c>
      <c r="P388" s="54" t="s">
        <v>102</v>
      </c>
      <c r="Q388" s="44">
        <v>0</v>
      </c>
      <c r="R388" s="44">
        <v>0</v>
      </c>
      <c r="S388" s="44">
        <v>0</v>
      </c>
      <c r="T388" s="72"/>
      <c r="V388" s="66" t="s">
        <v>1102</v>
      </c>
      <c r="W388" s="44" t="s">
        <v>1650</v>
      </c>
      <c r="X388" s="44">
        <v>293</v>
      </c>
      <c r="Y388" s="454"/>
    </row>
    <row r="389" spans="1:25" ht="18" customHeight="1">
      <c r="A389" s="78"/>
      <c r="B389" s="79"/>
      <c r="C389" s="79"/>
      <c r="D389" s="79"/>
      <c r="E389" s="67"/>
      <c r="F389" s="79"/>
      <c r="G389" s="67"/>
      <c r="H389" s="66">
        <v>2040704</v>
      </c>
      <c r="I389" s="66" t="s">
        <v>1103</v>
      </c>
      <c r="J389" s="260">
        <v>463</v>
      </c>
      <c r="K389" s="260"/>
      <c r="L389" s="63">
        <v>463</v>
      </c>
      <c r="M389" s="67" t="str">
        <f t="shared" si="18"/>
        <v/>
      </c>
      <c r="N389" s="63">
        <v>463</v>
      </c>
      <c r="O389" s="67">
        <f t="shared" si="17"/>
        <v>0</v>
      </c>
      <c r="P389" s="54" t="s">
        <v>106</v>
      </c>
      <c r="Q389" s="44">
        <v>0</v>
      </c>
      <c r="R389" s="44">
        <v>0</v>
      </c>
      <c r="S389" s="44">
        <v>0</v>
      </c>
      <c r="T389" s="72"/>
      <c r="V389" s="66" t="s">
        <v>1103</v>
      </c>
      <c r="W389" s="44" t="s">
        <v>1651</v>
      </c>
      <c r="X389" s="44">
        <v>463</v>
      </c>
      <c r="Y389" s="454"/>
    </row>
    <row r="390" spans="1:25" ht="18" customHeight="1">
      <c r="A390" s="78"/>
      <c r="B390" s="79"/>
      <c r="C390" s="79"/>
      <c r="D390" s="79"/>
      <c r="E390" s="67"/>
      <c r="F390" s="79"/>
      <c r="G390" s="67"/>
      <c r="H390" s="66">
        <v>2040705</v>
      </c>
      <c r="I390" s="66" t="s">
        <v>93</v>
      </c>
      <c r="J390" s="260">
        <v>224</v>
      </c>
      <c r="K390" s="260"/>
      <c r="L390" s="63">
        <v>224</v>
      </c>
      <c r="M390" s="67" t="str">
        <f t="shared" si="18"/>
        <v/>
      </c>
      <c r="N390" s="63">
        <v>2654</v>
      </c>
      <c r="O390" s="67">
        <f t="shared" si="17"/>
        <v>-0.91559909570459685</v>
      </c>
      <c r="P390" s="54" t="s">
        <v>1013</v>
      </c>
      <c r="Q390" s="44">
        <v>93021</v>
      </c>
      <c r="R390" s="44">
        <v>64533</v>
      </c>
      <c r="S390" s="44">
        <v>64453</v>
      </c>
      <c r="T390" s="72"/>
      <c r="V390" s="66" t="s">
        <v>93</v>
      </c>
      <c r="W390" s="44" t="s">
        <v>1856</v>
      </c>
      <c r="X390" s="44">
        <v>224</v>
      </c>
      <c r="Y390" s="454"/>
    </row>
    <row r="391" spans="1:25" ht="18" customHeight="1">
      <c r="A391" s="78"/>
      <c r="B391" s="79"/>
      <c r="C391" s="79"/>
      <c r="D391" s="79"/>
      <c r="E391" s="67"/>
      <c r="F391" s="79"/>
      <c r="G391" s="67"/>
      <c r="H391" s="66">
        <v>2040706</v>
      </c>
      <c r="I391" s="66" t="s">
        <v>94</v>
      </c>
      <c r="J391" s="260">
        <v>2753</v>
      </c>
      <c r="K391" s="260"/>
      <c r="L391" s="63">
        <v>2529</v>
      </c>
      <c r="M391" s="67" t="str">
        <f t="shared" si="18"/>
        <v/>
      </c>
      <c r="N391" s="63">
        <v>0</v>
      </c>
      <c r="O391" s="67"/>
      <c r="P391" s="54" t="s">
        <v>114</v>
      </c>
      <c r="Q391" s="44">
        <v>1543706</v>
      </c>
      <c r="R391" s="44">
        <v>1576488</v>
      </c>
      <c r="S391" s="44">
        <v>1556291</v>
      </c>
      <c r="T391" s="72"/>
      <c r="V391" s="66" t="s">
        <v>94</v>
      </c>
      <c r="W391" s="44" t="s">
        <v>1857</v>
      </c>
      <c r="X391" s="44">
        <v>2753</v>
      </c>
      <c r="Y391" s="454"/>
    </row>
    <row r="392" spans="1:25" ht="18" customHeight="1">
      <c r="A392" s="78"/>
      <c r="B392" s="79"/>
      <c r="C392" s="79"/>
      <c r="D392" s="79"/>
      <c r="E392" s="67"/>
      <c r="F392" s="79"/>
      <c r="G392" s="67"/>
      <c r="H392" s="66">
        <v>2040750</v>
      </c>
      <c r="I392" s="66" t="s">
        <v>95</v>
      </c>
      <c r="J392" s="260">
        <v>431</v>
      </c>
      <c r="K392" s="260"/>
      <c r="L392" s="63">
        <v>413</v>
      </c>
      <c r="M392" s="67" t="str">
        <f t="shared" si="18"/>
        <v/>
      </c>
      <c r="N392" s="63">
        <v>626</v>
      </c>
      <c r="O392" s="67">
        <f t="shared" si="17"/>
        <v>-0.34025559105431313</v>
      </c>
      <c r="P392" s="54" t="s">
        <v>115</v>
      </c>
      <c r="Q392" s="44">
        <v>17331</v>
      </c>
      <c r="R392" s="44">
        <v>19239</v>
      </c>
      <c r="S392" s="44">
        <v>19140</v>
      </c>
      <c r="T392" s="72"/>
      <c r="V392" s="66" t="s">
        <v>95</v>
      </c>
      <c r="W392" s="44" t="s">
        <v>1858</v>
      </c>
      <c r="X392" s="44">
        <v>431</v>
      </c>
      <c r="Y392" s="454"/>
    </row>
    <row r="393" spans="1:25" ht="18" customHeight="1">
      <c r="A393" s="78"/>
      <c r="B393" s="79"/>
      <c r="C393" s="79"/>
      <c r="D393" s="79"/>
      <c r="E393" s="67"/>
      <c r="F393" s="79"/>
      <c r="G393" s="67"/>
      <c r="H393" s="66">
        <v>2040799</v>
      </c>
      <c r="I393" s="66" t="s">
        <v>1110</v>
      </c>
      <c r="J393" s="260">
        <v>0</v>
      </c>
      <c r="K393" s="260"/>
      <c r="L393" s="63">
        <v>0</v>
      </c>
      <c r="M393" s="67" t="str">
        <f t="shared" si="18"/>
        <v/>
      </c>
      <c r="N393" s="63">
        <v>0</v>
      </c>
      <c r="O393" s="67"/>
      <c r="P393" s="54" t="s">
        <v>117</v>
      </c>
      <c r="Q393" s="44">
        <v>314365</v>
      </c>
      <c r="R393" s="44">
        <v>290542</v>
      </c>
      <c r="S393" s="44">
        <v>275405</v>
      </c>
      <c r="T393" s="72"/>
      <c r="V393" s="66" t="s">
        <v>1110</v>
      </c>
      <c r="W393" s="44" t="s">
        <v>1658</v>
      </c>
      <c r="X393" s="44">
        <v>0</v>
      </c>
      <c r="Y393" s="454"/>
    </row>
    <row r="394" spans="1:25" ht="18" customHeight="1">
      <c r="A394" s="78"/>
      <c r="B394" s="79"/>
      <c r="C394" s="79"/>
      <c r="D394" s="79"/>
      <c r="E394" s="67"/>
      <c r="F394" s="79"/>
      <c r="G394" s="67"/>
      <c r="H394" s="66">
        <v>20408</v>
      </c>
      <c r="I394" s="66" t="s">
        <v>96</v>
      </c>
      <c r="J394" s="260">
        <v>521</v>
      </c>
      <c r="K394" s="260"/>
      <c r="L394" s="63">
        <v>2394</v>
      </c>
      <c r="M394" s="67"/>
      <c r="N394" s="63">
        <v>2501</v>
      </c>
      <c r="O394" s="67">
        <f t="shared" si="17"/>
        <v>-4.278288684526188E-2</v>
      </c>
      <c r="P394" s="54" t="s">
        <v>126</v>
      </c>
      <c r="Q394" s="44">
        <v>115963</v>
      </c>
      <c r="R394" s="44">
        <v>122976</v>
      </c>
      <c r="S394" s="44">
        <v>118131</v>
      </c>
      <c r="T394" s="72"/>
      <c r="V394" s="66" t="s">
        <v>96</v>
      </c>
      <c r="W394" s="44" t="s">
        <v>1859</v>
      </c>
      <c r="X394" s="44">
        <v>521</v>
      </c>
      <c r="Y394" s="454"/>
    </row>
    <row r="395" spans="1:25" ht="18" customHeight="1">
      <c r="A395" s="78"/>
      <c r="B395" s="79"/>
      <c r="C395" s="79"/>
      <c r="D395" s="79"/>
      <c r="E395" s="67"/>
      <c r="F395" s="79"/>
      <c r="G395" s="67"/>
      <c r="H395" s="66">
        <v>2040801</v>
      </c>
      <c r="I395" s="58" t="s">
        <v>97</v>
      </c>
      <c r="J395" s="260">
        <v>21001</v>
      </c>
      <c r="K395" s="228">
        <v>17999</v>
      </c>
      <c r="L395" s="63">
        <v>17999</v>
      </c>
      <c r="M395" s="67">
        <f>L395/K395</f>
        <v>1</v>
      </c>
      <c r="N395" s="63">
        <v>16560</v>
      </c>
      <c r="O395" s="67">
        <f t="shared" si="17"/>
        <v>8.6896135265700503E-2</v>
      </c>
      <c r="P395" s="54" t="s">
        <v>133</v>
      </c>
      <c r="Q395" s="44">
        <v>963</v>
      </c>
      <c r="R395" s="44">
        <v>934</v>
      </c>
      <c r="S395" s="44">
        <v>934</v>
      </c>
      <c r="T395" s="72"/>
      <c r="V395" s="58" t="s">
        <v>97</v>
      </c>
      <c r="W395" s="44" t="s">
        <v>1860</v>
      </c>
      <c r="X395" s="44">
        <v>21001</v>
      </c>
      <c r="Y395" s="454"/>
    </row>
    <row r="396" spans="1:25" ht="18" customHeight="1">
      <c r="A396" s="78"/>
      <c r="B396" s="79"/>
      <c r="C396" s="79"/>
      <c r="D396" s="79"/>
      <c r="E396" s="67"/>
      <c r="F396" s="79"/>
      <c r="G396" s="67"/>
      <c r="H396" s="66">
        <v>2040802</v>
      </c>
      <c r="I396" s="66" t="s">
        <v>1101</v>
      </c>
      <c r="J396" s="260">
        <v>13172</v>
      </c>
      <c r="K396" s="260"/>
      <c r="L396" s="63">
        <v>13167</v>
      </c>
      <c r="M396" s="67" t="str">
        <f t="shared" si="18"/>
        <v/>
      </c>
      <c r="N396" s="63">
        <v>12277</v>
      </c>
      <c r="O396" s="67">
        <f t="shared" si="17"/>
        <v>7.2493280117292391E-2</v>
      </c>
      <c r="P396" s="54" t="s">
        <v>139</v>
      </c>
      <c r="Q396" s="44">
        <v>3052</v>
      </c>
      <c r="R396" s="44">
        <v>3424</v>
      </c>
      <c r="S396" s="44">
        <v>3379</v>
      </c>
      <c r="T396" s="72"/>
      <c r="V396" s="66" t="s">
        <v>1101</v>
      </c>
      <c r="W396" s="44" t="s">
        <v>1649</v>
      </c>
      <c r="X396" s="44">
        <v>13172</v>
      </c>
      <c r="Y396" s="454"/>
    </row>
    <row r="397" spans="1:25" ht="18" customHeight="1">
      <c r="A397" s="78"/>
      <c r="B397" s="79"/>
      <c r="C397" s="79"/>
      <c r="D397" s="79"/>
      <c r="E397" s="67"/>
      <c r="F397" s="79"/>
      <c r="G397" s="67"/>
      <c r="H397" s="66">
        <v>2040803</v>
      </c>
      <c r="I397" s="66" t="s">
        <v>1102</v>
      </c>
      <c r="J397" s="260">
        <v>0</v>
      </c>
      <c r="K397" s="260"/>
      <c r="L397" s="63">
        <v>0</v>
      </c>
      <c r="M397" s="67" t="str">
        <f t="shared" si="18"/>
        <v/>
      </c>
      <c r="N397" s="63">
        <v>69</v>
      </c>
      <c r="O397" s="67">
        <f t="shared" si="17"/>
        <v>-1</v>
      </c>
      <c r="P397" s="54" t="s">
        <v>143</v>
      </c>
      <c r="Q397" s="44">
        <v>0</v>
      </c>
      <c r="R397" s="44">
        <v>0</v>
      </c>
      <c r="S397" s="44">
        <v>0</v>
      </c>
      <c r="T397" s="72"/>
      <c r="V397" s="66" t="s">
        <v>1102</v>
      </c>
      <c r="W397" s="44" t="s">
        <v>1650</v>
      </c>
      <c r="X397" s="44">
        <v>0</v>
      </c>
      <c r="Y397" s="454"/>
    </row>
    <row r="398" spans="1:25" ht="18" customHeight="1">
      <c r="A398" s="78"/>
      <c r="B398" s="79"/>
      <c r="C398" s="79"/>
      <c r="D398" s="79"/>
      <c r="E398" s="67"/>
      <c r="F398" s="79"/>
      <c r="G398" s="67"/>
      <c r="H398" s="66">
        <v>2040804</v>
      </c>
      <c r="I398" s="66" t="s">
        <v>1103</v>
      </c>
      <c r="J398" s="260">
        <v>320</v>
      </c>
      <c r="K398" s="260"/>
      <c r="L398" s="63">
        <v>313</v>
      </c>
      <c r="M398" s="67" t="str">
        <f t="shared" si="18"/>
        <v/>
      </c>
      <c r="N398" s="63">
        <v>319</v>
      </c>
      <c r="O398" s="67">
        <f t="shared" si="17"/>
        <v>-1.8808777429467072E-2</v>
      </c>
      <c r="P398" s="54" t="s">
        <v>147</v>
      </c>
      <c r="Q398" s="44">
        <v>9795</v>
      </c>
      <c r="R398" s="44">
        <v>10419</v>
      </c>
      <c r="S398" s="44">
        <v>10419</v>
      </c>
      <c r="T398" s="72"/>
      <c r="V398" s="66" t="s">
        <v>1103</v>
      </c>
      <c r="W398" s="44" t="s">
        <v>1651</v>
      </c>
      <c r="X398" s="44">
        <v>320</v>
      </c>
      <c r="Y398" s="454"/>
    </row>
    <row r="399" spans="1:25" ht="18" customHeight="1">
      <c r="A399" s="78"/>
      <c r="B399" s="79"/>
      <c r="C399" s="79"/>
      <c r="D399" s="79"/>
      <c r="E399" s="67"/>
      <c r="F399" s="79"/>
      <c r="G399" s="67"/>
      <c r="H399" s="66">
        <v>2040805</v>
      </c>
      <c r="I399" s="66" t="s">
        <v>98</v>
      </c>
      <c r="J399" s="260">
        <v>1956</v>
      </c>
      <c r="K399" s="260"/>
      <c r="L399" s="63">
        <v>1651</v>
      </c>
      <c r="M399" s="67" t="str">
        <f t="shared" si="18"/>
        <v/>
      </c>
      <c r="N399" s="63">
        <v>1827</v>
      </c>
      <c r="O399" s="67">
        <f t="shared" si="17"/>
        <v>-9.6332785987958358E-2</v>
      </c>
      <c r="P399" s="54" t="s">
        <v>151</v>
      </c>
      <c r="Q399" s="44">
        <v>29237</v>
      </c>
      <c r="R399" s="44">
        <v>22367</v>
      </c>
      <c r="S399" s="44">
        <v>22308</v>
      </c>
      <c r="T399" s="72"/>
      <c r="V399" s="66" t="s">
        <v>98</v>
      </c>
      <c r="W399" s="44" t="s">
        <v>1861</v>
      </c>
      <c r="X399" s="44">
        <v>1956</v>
      </c>
      <c r="Y399" s="454"/>
    </row>
    <row r="400" spans="1:25" ht="18" customHeight="1">
      <c r="A400" s="78"/>
      <c r="B400" s="79"/>
      <c r="C400" s="79"/>
      <c r="D400" s="79"/>
      <c r="E400" s="67"/>
      <c r="F400" s="79"/>
      <c r="G400" s="67"/>
      <c r="H400" s="66">
        <v>2040806</v>
      </c>
      <c r="I400" s="66" t="s">
        <v>99</v>
      </c>
      <c r="J400" s="260">
        <v>0</v>
      </c>
      <c r="K400" s="260"/>
      <c r="L400" s="63">
        <v>0</v>
      </c>
      <c r="M400" s="67" t="str">
        <f t="shared" si="18"/>
        <v/>
      </c>
      <c r="N400" s="63">
        <v>0</v>
      </c>
      <c r="O400" s="67"/>
      <c r="P400" s="54" t="s">
        <v>157</v>
      </c>
      <c r="Q400" s="44">
        <v>190000</v>
      </c>
      <c r="R400" s="44">
        <v>189539</v>
      </c>
      <c r="S400" s="44">
        <v>189527</v>
      </c>
      <c r="T400" s="72"/>
      <c r="V400" s="66" t="s">
        <v>99</v>
      </c>
      <c r="W400" s="44" t="s">
        <v>1862</v>
      </c>
      <c r="X400" s="44">
        <v>0</v>
      </c>
      <c r="Y400" s="454"/>
    </row>
    <row r="401" spans="1:25" ht="18" customHeight="1">
      <c r="A401" s="78"/>
      <c r="B401" s="79"/>
      <c r="C401" s="79"/>
      <c r="D401" s="79"/>
      <c r="E401" s="67"/>
      <c r="F401" s="79"/>
      <c r="G401" s="67"/>
      <c r="H401" s="66">
        <v>2040850</v>
      </c>
      <c r="I401" s="66" t="s">
        <v>100</v>
      </c>
      <c r="J401" s="260">
        <v>4447</v>
      </c>
      <c r="K401" s="260"/>
      <c r="L401" s="63">
        <v>312</v>
      </c>
      <c r="M401" s="67" t="str">
        <f t="shared" si="18"/>
        <v/>
      </c>
      <c r="N401" s="63">
        <v>291</v>
      </c>
      <c r="O401" s="67">
        <f t="shared" si="17"/>
        <v>7.2164948453608213E-2</v>
      </c>
      <c r="P401" s="54" t="s">
        <v>1014</v>
      </c>
      <c r="Q401" s="44">
        <v>863000</v>
      </c>
      <c r="R401" s="44">
        <v>917048</v>
      </c>
      <c r="S401" s="44">
        <v>917048</v>
      </c>
      <c r="T401" s="72"/>
      <c r="V401" s="66" t="s">
        <v>100</v>
      </c>
      <c r="W401" s="44" t="s">
        <v>1863</v>
      </c>
      <c r="X401" s="44">
        <v>4447</v>
      </c>
      <c r="Y401" s="454"/>
    </row>
    <row r="402" spans="1:25" ht="18" customHeight="1">
      <c r="A402" s="78"/>
      <c r="B402" s="79"/>
      <c r="C402" s="79"/>
      <c r="D402" s="79"/>
      <c r="E402" s="67"/>
      <c r="F402" s="79"/>
      <c r="G402" s="67"/>
      <c r="H402" s="66">
        <v>2040899</v>
      </c>
      <c r="I402" s="66" t="s">
        <v>1110</v>
      </c>
      <c r="J402" s="260">
        <v>0</v>
      </c>
      <c r="K402" s="260"/>
      <c r="L402" s="63">
        <v>0</v>
      </c>
      <c r="M402" s="67" t="str">
        <f t="shared" si="18"/>
        <v/>
      </c>
      <c r="N402" s="63">
        <v>0</v>
      </c>
      <c r="O402" s="67"/>
      <c r="T402" s="72"/>
      <c r="V402" s="66" t="s">
        <v>1110</v>
      </c>
      <c r="W402" s="44" t="s">
        <v>1658</v>
      </c>
      <c r="X402" s="44">
        <v>0</v>
      </c>
      <c r="Y402" s="454"/>
    </row>
    <row r="403" spans="1:25" ht="18" customHeight="1">
      <c r="A403" s="78"/>
      <c r="B403" s="79"/>
      <c r="C403" s="79"/>
      <c r="D403" s="79"/>
      <c r="E403" s="67"/>
      <c r="F403" s="79"/>
      <c r="G403" s="67"/>
      <c r="H403" s="66">
        <v>20409</v>
      </c>
      <c r="I403" s="66" t="s">
        <v>101</v>
      </c>
      <c r="J403" s="260">
        <v>1106</v>
      </c>
      <c r="K403" s="260"/>
      <c r="L403" s="63">
        <v>2556</v>
      </c>
      <c r="M403" s="67" t="str">
        <f t="shared" si="18"/>
        <v/>
      </c>
      <c r="N403" s="63">
        <v>1777</v>
      </c>
      <c r="O403" s="67">
        <f t="shared" ref="O403:O466" si="19">L403/N403-1</f>
        <v>0.43837929093978611</v>
      </c>
      <c r="T403" s="72"/>
      <c r="V403" s="66" t="s">
        <v>101</v>
      </c>
      <c r="W403" s="44" t="s">
        <v>1864</v>
      </c>
      <c r="X403" s="44">
        <v>1106</v>
      </c>
      <c r="Y403" s="454"/>
    </row>
    <row r="404" spans="1:25" ht="18" customHeight="1">
      <c r="A404" s="78"/>
      <c r="B404" s="79"/>
      <c r="C404" s="79"/>
      <c r="D404" s="79"/>
      <c r="E404" s="67"/>
      <c r="F404" s="79"/>
      <c r="G404" s="67"/>
      <c r="H404" s="66">
        <v>2040901</v>
      </c>
      <c r="I404" s="58" t="s">
        <v>102</v>
      </c>
      <c r="J404" s="79">
        <v>0</v>
      </c>
      <c r="K404" s="79"/>
      <c r="L404" s="63">
        <v>0</v>
      </c>
      <c r="M404" s="67" t="str">
        <f t="shared" si="18"/>
        <v/>
      </c>
      <c r="N404" s="63"/>
      <c r="O404" s="67"/>
      <c r="T404" s="72"/>
      <c r="V404" s="58" t="s">
        <v>102</v>
      </c>
      <c r="W404" s="44" t="s">
        <v>1865</v>
      </c>
      <c r="X404" s="44">
        <v>0</v>
      </c>
      <c r="Y404" s="454"/>
    </row>
    <row r="405" spans="1:25" ht="18" customHeight="1">
      <c r="A405" s="78"/>
      <c r="B405" s="79"/>
      <c r="C405" s="79"/>
      <c r="D405" s="79"/>
      <c r="E405" s="67"/>
      <c r="F405" s="79"/>
      <c r="G405" s="67"/>
      <c r="H405" s="66">
        <v>2040902</v>
      </c>
      <c r="I405" s="66" t="s">
        <v>1101</v>
      </c>
      <c r="J405" s="79">
        <v>0</v>
      </c>
      <c r="K405" s="79"/>
      <c r="L405" s="79">
        <v>0</v>
      </c>
      <c r="M405" s="67" t="str">
        <f t="shared" si="18"/>
        <v/>
      </c>
      <c r="N405" s="79"/>
      <c r="O405" s="67"/>
      <c r="T405" s="72"/>
      <c r="V405" s="66" t="s">
        <v>1101</v>
      </c>
      <c r="W405" s="44" t="s">
        <v>1649</v>
      </c>
      <c r="X405" s="44">
        <v>0</v>
      </c>
      <c r="Y405" s="454"/>
    </row>
    <row r="406" spans="1:25" ht="18" customHeight="1">
      <c r="A406" s="78"/>
      <c r="B406" s="79"/>
      <c r="C406" s="79"/>
      <c r="D406" s="79"/>
      <c r="E406" s="67"/>
      <c r="F406" s="79"/>
      <c r="G406" s="67"/>
      <c r="H406" s="66">
        <v>2040903</v>
      </c>
      <c r="I406" s="66" t="s">
        <v>1102</v>
      </c>
      <c r="J406" s="79">
        <v>0</v>
      </c>
      <c r="K406" s="79"/>
      <c r="L406" s="79">
        <v>0</v>
      </c>
      <c r="M406" s="67" t="str">
        <f t="shared" si="18"/>
        <v/>
      </c>
      <c r="N406" s="79"/>
      <c r="O406" s="67"/>
      <c r="T406" s="72"/>
      <c r="V406" s="66" t="s">
        <v>1102</v>
      </c>
      <c r="W406" s="44" t="s">
        <v>1650</v>
      </c>
      <c r="X406" s="44">
        <v>0</v>
      </c>
      <c r="Y406" s="454"/>
    </row>
    <row r="407" spans="1:25" ht="18" customHeight="1">
      <c r="A407" s="78"/>
      <c r="B407" s="79"/>
      <c r="C407" s="79"/>
      <c r="D407" s="79"/>
      <c r="E407" s="67"/>
      <c r="F407" s="79"/>
      <c r="G407" s="67"/>
      <c r="H407" s="66">
        <v>2040904</v>
      </c>
      <c r="I407" s="66" t="s">
        <v>1103</v>
      </c>
      <c r="J407" s="79">
        <v>0</v>
      </c>
      <c r="K407" s="79"/>
      <c r="L407" s="79">
        <v>0</v>
      </c>
      <c r="M407" s="67" t="str">
        <f t="shared" si="18"/>
        <v/>
      </c>
      <c r="N407" s="79"/>
      <c r="O407" s="67"/>
      <c r="T407" s="72"/>
      <c r="V407" s="66" t="s">
        <v>1103</v>
      </c>
      <c r="W407" s="44" t="s">
        <v>1651</v>
      </c>
      <c r="X407" s="44">
        <v>0</v>
      </c>
      <c r="Y407" s="454"/>
    </row>
    <row r="408" spans="1:25" ht="18" customHeight="1">
      <c r="A408" s="78"/>
      <c r="B408" s="79"/>
      <c r="C408" s="79"/>
      <c r="D408" s="79"/>
      <c r="E408" s="67"/>
      <c r="F408" s="79"/>
      <c r="G408" s="67"/>
      <c r="H408" s="66">
        <v>2040905</v>
      </c>
      <c r="I408" s="66" t="s">
        <v>103</v>
      </c>
      <c r="J408" s="79">
        <v>0</v>
      </c>
      <c r="K408" s="79"/>
      <c r="L408" s="79">
        <v>0</v>
      </c>
      <c r="M408" s="67" t="str">
        <f t="shared" si="18"/>
        <v/>
      </c>
      <c r="N408" s="79"/>
      <c r="O408" s="67"/>
      <c r="T408" s="72"/>
      <c r="V408" s="66" t="s">
        <v>103</v>
      </c>
      <c r="W408" s="44" t="s">
        <v>1866</v>
      </c>
      <c r="X408" s="44">
        <v>0</v>
      </c>
      <c r="Y408" s="454"/>
    </row>
    <row r="409" spans="1:25" ht="18" customHeight="1">
      <c r="A409" s="78"/>
      <c r="B409" s="79"/>
      <c r="C409" s="79"/>
      <c r="D409" s="79"/>
      <c r="E409" s="67"/>
      <c r="F409" s="79"/>
      <c r="G409" s="67"/>
      <c r="H409" s="66">
        <v>2040950</v>
      </c>
      <c r="I409" s="66" t="s">
        <v>104</v>
      </c>
      <c r="J409" s="79">
        <v>0</v>
      </c>
      <c r="K409" s="79"/>
      <c r="L409" s="79">
        <v>0</v>
      </c>
      <c r="M409" s="67" t="str">
        <f t="shared" si="18"/>
        <v/>
      </c>
      <c r="N409" s="79"/>
      <c r="O409" s="67"/>
      <c r="T409" s="72"/>
      <c r="V409" s="66" t="s">
        <v>104</v>
      </c>
      <c r="W409" s="44" t="s">
        <v>1867</v>
      </c>
      <c r="X409" s="44">
        <v>0</v>
      </c>
      <c r="Y409" s="454"/>
    </row>
    <row r="410" spans="1:25" ht="18" customHeight="1">
      <c r="A410" s="78"/>
      <c r="B410" s="79"/>
      <c r="C410" s="79"/>
      <c r="D410" s="79"/>
      <c r="E410" s="67"/>
      <c r="F410" s="79"/>
      <c r="G410" s="67"/>
      <c r="H410" s="66">
        <v>2040999</v>
      </c>
      <c r="I410" s="66" t="s">
        <v>1110</v>
      </c>
      <c r="J410" s="79">
        <v>0</v>
      </c>
      <c r="K410" s="79"/>
      <c r="L410" s="79">
        <v>0</v>
      </c>
      <c r="M410" s="67" t="str">
        <f t="shared" si="18"/>
        <v/>
      </c>
      <c r="N410" s="79"/>
      <c r="O410" s="67"/>
      <c r="T410" s="72"/>
      <c r="V410" s="66" t="s">
        <v>1110</v>
      </c>
      <c r="W410" s="44" t="s">
        <v>1658</v>
      </c>
      <c r="X410" s="44">
        <v>0</v>
      </c>
      <c r="Y410" s="454"/>
    </row>
    <row r="411" spans="1:25" ht="18" customHeight="1">
      <c r="A411" s="78"/>
      <c r="B411" s="79"/>
      <c r="C411" s="79"/>
      <c r="D411" s="79"/>
      <c r="E411" s="67"/>
      <c r="F411" s="79"/>
      <c r="G411" s="67"/>
      <c r="H411" s="66">
        <v>20410</v>
      </c>
      <c r="I411" s="66" t="s">
        <v>105</v>
      </c>
      <c r="J411" s="79">
        <v>0</v>
      </c>
      <c r="K411" s="79"/>
      <c r="L411" s="79">
        <v>0</v>
      </c>
      <c r="M411" s="67" t="str">
        <f t="shared" si="18"/>
        <v/>
      </c>
      <c r="N411" s="79"/>
      <c r="O411" s="67"/>
      <c r="T411" s="72"/>
      <c r="V411" s="66" t="s">
        <v>105</v>
      </c>
      <c r="W411" s="44" t="s">
        <v>1868</v>
      </c>
      <c r="X411" s="44">
        <v>0</v>
      </c>
      <c r="Y411" s="454"/>
    </row>
    <row r="412" spans="1:25" ht="18" customHeight="1">
      <c r="A412" s="78"/>
      <c r="B412" s="79"/>
      <c r="C412" s="79"/>
      <c r="D412" s="79"/>
      <c r="E412" s="67"/>
      <c r="F412" s="79"/>
      <c r="G412" s="67"/>
      <c r="H412" s="66">
        <v>2041001</v>
      </c>
      <c r="I412" s="58" t="s">
        <v>106</v>
      </c>
      <c r="J412" s="260">
        <v>9000</v>
      </c>
      <c r="K412" s="260"/>
      <c r="L412" s="79">
        <v>0</v>
      </c>
      <c r="M412" s="67" t="str">
        <f t="shared" si="18"/>
        <v/>
      </c>
      <c r="N412" s="79"/>
      <c r="O412" s="67"/>
      <c r="T412" s="72"/>
      <c r="V412" s="58" t="s">
        <v>106</v>
      </c>
      <c r="W412" s="44" t="s">
        <v>1869</v>
      </c>
      <c r="X412" s="44">
        <v>9000</v>
      </c>
      <c r="Y412" s="454"/>
    </row>
    <row r="413" spans="1:25" ht="18" customHeight="1">
      <c r="A413" s="78"/>
      <c r="B413" s="79"/>
      <c r="C413" s="79"/>
      <c r="D413" s="79"/>
      <c r="E413" s="67"/>
      <c r="F413" s="79"/>
      <c r="G413" s="67"/>
      <c r="H413" s="66">
        <v>2041002</v>
      </c>
      <c r="I413" s="66" t="s">
        <v>1101</v>
      </c>
      <c r="J413" s="260">
        <v>0</v>
      </c>
      <c r="K413" s="260"/>
      <c r="L413" s="79">
        <v>0</v>
      </c>
      <c r="M413" s="67" t="str">
        <f t="shared" si="18"/>
        <v/>
      </c>
      <c r="N413" s="79"/>
      <c r="O413" s="67"/>
      <c r="T413" s="72"/>
      <c r="V413" s="66" t="s">
        <v>1101</v>
      </c>
      <c r="W413" s="44" t="s">
        <v>1649</v>
      </c>
      <c r="X413" s="44">
        <v>0</v>
      </c>
      <c r="Y413" s="454"/>
    </row>
    <row r="414" spans="1:25" ht="18" customHeight="1">
      <c r="A414" s="78"/>
      <c r="B414" s="79"/>
      <c r="C414" s="79"/>
      <c r="D414" s="79"/>
      <c r="E414" s="67"/>
      <c r="F414" s="79"/>
      <c r="G414" s="67"/>
      <c r="H414" s="66">
        <v>2041003</v>
      </c>
      <c r="I414" s="66" t="s">
        <v>1102</v>
      </c>
      <c r="J414" s="260">
        <v>0</v>
      </c>
      <c r="K414" s="260"/>
      <c r="L414" s="79">
        <v>0</v>
      </c>
      <c r="M414" s="67" t="str">
        <f t="shared" si="18"/>
        <v/>
      </c>
      <c r="N414" s="79"/>
      <c r="O414" s="67"/>
      <c r="T414" s="72"/>
      <c r="V414" s="66" t="s">
        <v>1102</v>
      </c>
      <c r="W414" s="44" t="s">
        <v>1650</v>
      </c>
      <c r="X414" s="44">
        <v>0</v>
      </c>
      <c r="Y414" s="454"/>
    </row>
    <row r="415" spans="1:25" ht="18" customHeight="1">
      <c r="A415" s="78"/>
      <c r="B415" s="79"/>
      <c r="C415" s="79"/>
      <c r="D415" s="79"/>
      <c r="E415" s="67"/>
      <c r="F415" s="79"/>
      <c r="G415" s="67"/>
      <c r="H415" s="66">
        <v>2041004</v>
      </c>
      <c r="I415" s="66" t="s">
        <v>107</v>
      </c>
      <c r="J415" s="260">
        <v>9000</v>
      </c>
      <c r="K415" s="260"/>
      <c r="L415" s="79">
        <v>0</v>
      </c>
      <c r="M415" s="67" t="str">
        <f t="shared" si="18"/>
        <v/>
      </c>
      <c r="N415" s="79"/>
      <c r="O415" s="67"/>
      <c r="T415" s="72"/>
      <c r="V415" s="66" t="s">
        <v>107</v>
      </c>
      <c r="W415" s="44" t="s">
        <v>1870</v>
      </c>
      <c r="X415" s="44">
        <v>9000</v>
      </c>
      <c r="Y415" s="454"/>
    </row>
    <row r="416" spans="1:25" ht="18" customHeight="1">
      <c r="A416" s="78"/>
      <c r="B416" s="79"/>
      <c r="C416" s="79"/>
      <c r="D416" s="79"/>
      <c r="E416" s="67"/>
      <c r="F416" s="79"/>
      <c r="G416" s="67"/>
      <c r="H416" s="66">
        <v>2041005</v>
      </c>
      <c r="I416" s="66" t="s">
        <v>108</v>
      </c>
      <c r="J416" s="79">
        <v>0</v>
      </c>
      <c r="K416" s="79"/>
      <c r="L416" s="79">
        <v>0</v>
      </c>
      <c r="M416" s="67" t="str">
        <f t="shared" si="18"/>
        <v/>
      </c>
      <c r="N416" s="79"/>
      <c r="O416" s="67"/>
      <c r="T416" s="72"/>
      <c r="V416" s="66" t="s">
        <v>108</v>
      </c>
      <c r="W416" s="44" t="s">
        <v>1871</v>
      </c>
      <c r="X416" s="44">
        <v>0</v>
      </c>
      <c r="Y416" s="454"/>
    </row>
    <row r="417" spans="1:25" ht="18" customHeight="1">
      <c r="A417" s="78"/>
      <c r="B417" s="79"/>
      <c r="C417" s="79"/>
      <c r="D417" s="79"/>
      <c r="E417" s="67"/>
      <c r="F417" s="79"/>
      <c r="G417" s="67"/>
      <c r="H417" s="66">
        <v>2041006</v>
      </c>
      <c r="I417" s="66" t="s">
        <v>109</v>
      </c>
      <c r="J417" s="79">
        <v>0</v>
      </c>
      <c r="K417" s="79"/>
      <c r="L417" s="79">
        <v>0</v>
      </c>
      <c r="M417" s="67" t="str">
        <f t="shared" si="18"/>
        <v/>
      </c>
      <c r="N417" s="79"/>
      <c r="O417" s="67"/>
      <c r="T417" s="72"/>
      <c r="V417" s="66" t="s">
        <v>109</v>
      </c>
      <c r="W417" s="44" t="s">
        <v>1872</v>
      </c>
      <c r="X417" s="44">
        <v>0</v>
      </c>
      <c r="Y417" s="454"/>
    </row>
    <row r="418" spans="1:25" ht="18" customHeight="1">
      <c r="A418" s="78"/>
      <c r="B418" s="79"/>
      <c r="C418" s="79"/>
      <c r="D418" s="79"/>
      <c r="E418" s="67"/>
      <c r="F418" s="79"/>
      <c r="G418" s="67"/>
      <c r="H418" s="66">
        <v>2041099</v>
      </c>
      <c r="I418" s="66" t="s">
        <v>64</v>
      </c>
      <c r="J418" s="79">
        <v>0</v>
      </c>
      <c r="K418" s="79"/>
      <c r="L418" s="79">
        <v>0</v>
      </c>
      <c r="M418" s="67" t="str">
        <f t="shared" si="18"/>
        <v/>
      </c>
      <c r="N418" s="79"/>
      <c r="O418" s="67"/>
      <c r="T418" s="72"/>
      <c r="V418" s="66" t="s">
        <v>64</v>
      </c>
      <c r="W418" s="44" t="s">
        <v>1827</v>
      </c>
      <c r="X418" s="44">
        <v>0</v>
      </c>
      <c r="Y418" s="454"/>
    </row>
    <row r="419" spans="1:25" ht="18" customHeight="1">
      <c r="A419" s="78"/>
      <c r="B419" s="79"/>
      <c r="C419" s="79"/>
      <c r="D419" s="79"/>
      <c r="E419" s="67"/>
      <c r="F419" s="79"/>
      <c r="G419" s="67"/>
      <c r="H419" s="66">
        <v>20499</v>
      </c>
      <c r="I419" s="66" t="s">
        <v>110</v>
      </c>
      <c r="J419" s="79">
        <v>0</v>
      </c>
      <c r="K419" s="79"/>
      <c r="L419" s="79">
        <v>0</v>
      </c>
      <c r="M419" s="67"/>
      <c r="N419" s="79"/>
      <c r="O419" s="67"/>
      <c r="T419" s="72"/>
      <c r="V419" s="66" t="s">
        <v>110</v>
      </c>
      <c r="W419" s="44" t="s">
        <v>1873</v>
      </c>
      <c r="X419" s="44">
        <v>0</v>
      </c>
      <c r="Y419" s="454"/>
    </row>
    <row r="420" spans="1:25" ht="36" customHeight="1">
      <c r="A420" s="78"/>
      <c r="B420" s="79"/>
      <c r="C420" s="79"/>
      <c r="D420" s="79"/>
      <c r="E420" s="67"/>
      <c r="F420" s="79"/>
      <c r="G420" s="67"/>
      <c r="H420" s="66">
        <v>2049901</v>
      </c>
      <c r="I420" s="58" t="s">
        <v>111</v>
      </c>
      <c r="J420" s="260">
        <v>656393</v>
      </c>
      <c r="K420" s="228">
        <v>3165</v>
      </c>
      <c r="L420" s="228">
        <v>3165</v>
      </c>
      <c r="M420" s="67">
        <f>L420/K420</f>
        <v>1</v>
      </c>
      <c r="N420" s="63">
        <v>209</v>
      </c>
      <c r="O420" s="67">
        <f t="shared" si="19"/>
        <v>14.14354066985646</v>
      </c>
      <c r="T420" s="72"/>
      <c r="V420" s="58" t="s">
        <v>111</v>
      </c>
      <c r="W420" s="44" t="s">
        <v>1874</v>
      </c>
      <c r="X420" s="44">
        <v>656393</v>
      </c>
      <c r="Y420" s="455" t="s">
        <v>3224</v>
      </c>
    </row>
    <row r="421" spans="1:25" ht="18" customHeight="1">
      <c r="A421" s="78"/>
      <c r="B421" s="79"/>
      <c r="C421" s="79"/>
      <c r="D421" s="79"/>
      <c r="E421" s="67"/>
      <c r="F421" s="79"/>
      <c r="G421" s="67"/>
      <c r="H421" s="66">
        <v>2049902</v>
      </c>
      <c r="I421" s="66" t="s">
        <v>112</v>
      </c>
      <c r="J421" s="79"/>
      <c r="K421" s="79"/>
      <c r="L421" s="228">
        <v>3165</v>
      </c>
      <c r="M421" s="67" t="str">
        <f>+IF(ISERROR(L425/K422),"",L425/K422)</f>
        <v/>
      </c>
      <c r="N421" s="63">
        <v>209</v>
      </c>
      <c r="O421" s="67">
        <f t="shared" si="19"/>
        <v>14.14354066985646</v>
      </c>
      <c r="T421" s="72"/>
      <c r="V421" s="66" t="s">
        <v>112</v>
      </c>
      <c r="W421" s="44" t="s">
        <v>1875</v>
      </c>
      <c r="Y421" s="454"/>
    </row>
    <row r="422" spans="1:25" s="84" customFormat="1" ht="18" customHeight="1">
      <c r="A422" s="83"/>
      <c r="B422" s="82"/>
      <c r="C422" s="82"/>
      <c r="D422" s="82"/>
      <c r="E422" s="59"/>
      <c r="F422" s="82"/>
      <c r="G422" s="59"/>
      <c r="H422" s="58">
        <v>205</v>
      </c>
      <c r="I422" s="66" t="s">
        <v>113</v>
      </c>
      <c r="J422" s="79"/>
      <c r="K422" s="79"/>
      <c r="L422" s="267"/>
      <c r="M422" s="59"/>
      <c r="N422" s="79"/>
      <c r="O422" s="67"/>
      <c r="P422" s="60"/>
      <c r="T422" s="71"/>
      <c r="V422" s="66" t="s">
        <v>113</v>
      </c>
      <c r="W422" s="44" t="s">
        <v>1876</v>
      </c>
      <c r="X422" s="44"/>
      <c r="Y422" s="454"/>
    </row>
    <row r="423" spans="1:25" ht="18" customHeight="1">
      <c r="A423" s="78"/>
      <c r="B423" s="79"/>
      <c r="C423" s="79"/>
      <c r="D423" s="79"/>
      <c r="E423" s="67"/>
      <c r="F423" s="79"/>
      <c r="G423" s="67"/>
      <c r="H423" s="66">
        <v>20501</v>
      </c>
      <c r="I423" s="58" t="s">
        <v>114</v>
      </c>
      <c r="J423" s="261">
        <v>2149525.21</v>
      </c>
      <c r="K423" s="231">
        <v>1712749</v>
      </c>
      <c r="L423" s="56">
        <v>1488415</v>
      </c>
      <c r="M423" s="67">
        <f>L423/K423</f>
        <v>0.86902108832058866</v>
      </c>
      <c r="N423" s="56">
        <v>905568</v>
      </c>
      <c r="O423" s="67">
        <f t="shared" si="19"/>
        <v>0.6436258790063254</v>
      </c>
      <c r="T423" s="71" t="s">
        <v>1050</v>
      </c>
      <c r="U423" s="44">
        <v>1418724</v>
      </c>
      <c r="V423" s="58" t="s">
        <v>114</v>
      </c>
      <c r="W423" s="44" t="s">
        <v>1609</v>
      </c>
      <c r="X423" s="44">
        <v>2149525.21</v>
      </c>
      <c r="Y423" s="454"/>
    </row>
    <row r="424" spans="1:25" ht="45.75" customHeight="1">
      <c r="A424" s="78"/>
      <c r="B424" s="79"/>
      <c r="C424" s="79"/>
      <c r="D424" s="79"/>
      <c r="E424" s="67"/>
      <c r="F424" s="79"/>
      <c r="G424" s="67"/>
      <c r="H424" s="66">
        <v>2050101</v>
      </c>
      <c r="I424" s="58" t="s">
        <v>115</v>
      </c>
      <c r="J424" s="260">
        <v>38879</v>
      </c>
      <c r="K424" s="228">
        <v>31942</v>
      </c>
      <c r="L424" s="63">
        <v>31942</v>
      </c>
      <c r="M424" s="67">
        <f>L424/K424</f>
        <v>1</v>
      </c>
      <c r="N424" s="63">
        <v>115466</v>
      </c>
      <c r="O424" s="67">
        <f t="shared" si="19"/>
        <v>-0.72336445360539026</v>
      </c>
      <c r="T424" s="72" t="s">
        <v>115</v>
      </c>
      <c r="U424" s="44">
        <v>18000</v>
      </c>
      <c r="V424" s="58" t="s">
        <v>115</v>
      </c>
      <c r="W424" s="44" t="s">
        <v>1877</v>
      </c>
      <c r="X424" s="44">
        <v>38879</v>
      </c>
      <c r="Y424" s="455" t="s">
        <v>3275</v>
      </c>
    </row>
    <row r="425" spans="1:25" ht="18" customHeight="1">
      <c r="A425" s="78"/>
      <c r="B425" s="79"/>
      <c r="C425" s="79"/>
      <c r="D425" s="79"/>
      <c r="E425" s="67"/>
      <c r="F425" s="79"/>
      <c r="G425" s="67"/>
      <c r="H425" s="66">
        <v>2050102</v>
      </c>
      <c r="I425" s="66" t="s">
        <v>1101</v>
      </c>
      <c r="J425" s="260">
        <v>2471</v>
      </c>
      <c r="K425" s="260"/>
      <c r="L425" s="79">
        <v>2362</v>
      </c>
      <c r="M425" s="67" t="str">
        <f>+IF(ISERROR(L429/K426),"",L429/K426)</f>
        <v/>
      </c>
      <c r="N425" s="63">
        <v>2056</v>
      </c>
      <c r="O425" s="67">
        <f t="shared" si="19"/>
        <v>0.14883268482490264</v>
      </c>
      <c r="T425" s="72" t="s">
        <v>117</v>
      </c>
      <c r="U425" s="44">
        <v>254129</v>
      </c>
      <c r="V425" s="66" t="s">
        <v>1101</v>
      </c>
      <c r="W425" s="44" t="s">
        <v>1649</v>
      </c>
      <c r="X425" s="44">
        <v>2471</v>
      </c>
      <c r="Y425" s="454"/>
    </row>
    <row r="426" spans="1:25" ht="18" customHeight="1">
      <c r="A426" s="78"/>
      <c r="B426" s="79"/>
      <c r="C426" s="79"/>
      <c r="D426" s="79"/>
      <c r="E426" s="67"/>
      <c r="F426" s="79"/>
      <c r="G426" s="67"/>
      <c r="H426" s="66">
        <v>2050103</v>
      </c>
      <c r="I426" s="66" t="s">
        <v>1102</v>
      </c>
      <c r="J426" s="260">
        <v>1858</v>
      </c>
      <c r="K426" s="260"/>
      <c r="L426" s="63">
        <v>1447</v>
      </c>
      <c r="M426" s="67" t="str">
        <f>+IF(ISERROR(L430/K427),"",L430/K427)</f>
        <v/>
      </c>
      <c r="N426" s="63">
        <v>867</v>
      </c>
      <c r="O426" s="67">
        <f t="shared" si="19"/>
        <v>0.66897347174163779</v>
      </c>
      <c r="T426" s="72" t="s">
        <v>126</v>
      </c>
      <c r="U426" s="44">
        <v>128907</v>
      </c>
      <c r="V426" s="66" t="s">
        <v>1102</v>
      </c>
      <c r="W426" s="44" t="s">
        <v>1650</v>
      </c>
      <c r="X426" s="44">
        <v>1858</v>
      </c>
      <c r="Y426" s="454"/>
    </row>
    <row r="427" spans="1:25" ht="18" customHeight="1">
      <c r="A427" s="78"/>
      <c r="B427" s="79"/>
      <c r="C427" s="79"/>
      <c r="D427" s="79"/>
      <c r="E427" s="67"/>
      <c r="F427" s="79"/>
      <c r="G427" s="67"/>
      <c r="H427" s="66">
        <v>2050199</v>
      </c>
      <c r="I427" s="66" t="s">
        <v>1103</v>
      </c>
      <c r="J427" s="260">
        <v>0</v>
      </c>
      <c r="K427" s="260"/>
      <c r="L427" s="63">
        <v>0</v>
      </c>
      <c r="M427" s="67" t="str">
        <f>+IF(ISERROR(L431/K428),"",L431/K428)</f>
        <v/>
      </c>
      <c r="N427" s="63">
        <v>0</v>
      </c>
      <c r="O427" s="67"/>
      <c r="T427" s="72" t="s">
        <v>133</v>
      </c>
      <c r="U427" s="44">
        <v>377</v>
      </c>
      <c r="V427" s="66" t="s">
        <v>1103</v>
      </c>
      <c r="W427" s="44" t="s">
        <v>1651</v>
      </c>
      <c r="X427" s="44">
        <v>0</v>
      </c>
      <c r="Y427" s="454"/>
    </row>
    <row r="428" spans="1:25" s="107" customFormat="1" ht="18" customHeight="1">
      <c r="A428" s="78"/>
      <c r="B428" s="79"/>
      <c r="C428" s="79"/>
      <c r="D428" s="79"/>
      <c r="E428" s="67"/>
      <c r="F428" s="79"/>
      <c r="G428" s="67"/>
      <c r="H428" s="66">
        <v>20502</v>
      </c>
      <c r="I428" s="66" t="s">
        <v>116</v>
      </c>
      <c r="J428" s="260">
        <v>34550</v>
      </c>
      <c r="K428" s="260"/>
      <c r="L428" s="63">
        <v>28133</v>
      </c>
      <c r="M428" s="67"/>
      <c r="N428" s="63">
        <v>112543</v>
      </c>
      <c r="O428" s="67">
        <f t="shared" si="19"/>
        <v>-0.75002443510480443</v>
      </c>
      <c r="P428" s="54"/>
      <c r="T428" s="72" t="s">
        <v>139</v>
      </c>
      <c r="U428" s="107">
        <v>2530</v>
      </c>
      <c r="V428" s="66" t="s">
        <v>116</v>
      </c>
      <c r="W428" s="44" t="s">
        <v>1878</v>
      </c>
      <c r="X428" s="44">
        <v>34550</v>
      </c>
      <c r="Y428" s="454"/>
    </row>
    <row r="429" spans="1:25" ht="39" customHeight="1">
      <c r="A429" s="78"/>
      <c r="B429" s="79"/>
      <c r="C429" s="79"/>
      <c r="D429" s="79"/>
      <c r="E429" s="67"/>
      <c r="F429" s="79"/>
      <c r="G429" s="67"/>
      <c r="H429" s="66">
        <v>2050201</v>
      </c>
      <c r="I429" s="58" t="s">
        <v>117</v>
      </c>
      <c r="J429" s="260">
        <v>843985.39</v>
      </c>
      <c r="K429" s="228">
        <v>728846</v>
      </c>
      <c r="L429" s="63">
        <v>713252</v>
      </c>
      <c r="M429" s="67">
        <f>L429/K429</f>
        <v>0.97860453374238177</v>
      </c>
      <c r="N429" s="63">
        <v>426308</v>
      </c>
      <c r="O429" s="67">
        <f t="shared" si="19"/>
        <v>0.67309081696801365</v>
      </c>
      <c r="T429" s="72" t="s">
        <v>143</v>
      </c>
      <c r="U429" s="44">
        <v>0</v>
      </c>
      <c r="V429" s="58" t="s">
        <v>117</v>
      </c>
      <c r="W429" s="44" t="s">
        <v>1879</v>
      </c>
      <c r="X429" s="44">
        <v>843985.39</v>
      </c>
      <c r="Y429" s="455" t="s">
        <v>3225</v>
      </c>
    </row>
    <row r="430" spans="1:25" ht="18" customHeight="1">
      <c r="A430" s="78"/>
      <c r="B430" s="79"/>
      <c r="C430" s="79"/>
      <c r="D430" s="79"/>
      <c r="E430" s="67"/>
      <c r="F430" s="79"/>
      <c r="G430" s="67"/>
      <c r="H430" s="66">
        <v>2050202</v>
      </c>
      <c r="I430" s="66" t="s">
        <v>118</v>
      </c>
      <c r="J430" s="260">
        <v>7585</v>
      </c>
      <c r="K430" s="260"/>
      <c r="L430" s="63">
        <v>9210</v>
      </c>
      <c r="M430" s="67" t="str">
        <f>+IF(ISERROR(L434/K431),"",L434/K431)</f>
        <v/>
      </c>
      <c r="N430" s="63">
        <v>1748</v>
      </c>
      <c r="O430" s="67">
        <f t="shared" si="19"/>
        <v>4.2688787185354693</v>
      </c>
      <c r="T430" s="72" t="s">
        <v>147</v>
      </c>
      <c r="U430" s="44">
        <v>9996</v>
      </c>
      <c r="V430" s="66" t="s">
        <v>118</v>
      </c>
      <c r="W430" s="44" t="s">
        <v>1880</v>
      </c>
      <c r="X430" s="44">
        <v>7585</v>
      </c>
      <c r="Y430" s="454"/>
    </row>
    <row r="431" spans="1:25" ht="18" customHeight="1">
      <c r="A431" s="78"/>
      <c r="B431" s="79"/>
      <c r="C431" s="79"/>
      <c r="D431" s="79"/>
      <c r="E431" s="67"/>
      <c r="F431" s="79"/>
      <c r="G431" s="67"/>
      <c r="H431" s="66">
        <v>2050203</v>
      </c>
      <c r="I431" s="66" t="s">
        <v>119</v>
      </c>
      <c r="J431" s="260">
        <v>3814.1</v>
      </c>
      <c r="K431" s="260"/>
      <c r="L431" s="63">
        <v>4066</v>
      </c>
      <c r="M431" s="67" t="str">
        <f>+IF(ISERROR(#REF!/K432),"",#REF!/K432)</f>
        <v/>
      </c>
      <c r="N431" s="63">
        <v>3725</v>
      </c>
      <c r="O431" s="67">
        <f t="shared" si="19"/>
        <v>9.1543624161073867E-2</v>
      </c>
      <c r="T431" s="72" t="s">
        <v>1051</v>
      </c>
      <c r="U431" s="44">
        <v>6028</v>
      </c>
      <c r="V431" s="66" t="s">
        <v>119</v>
      </c>
      <c r="W431" s="44" t="s">
        <v>1881</v>
      </c>
      <c r="X431" s="44">
        <v>3814.1</v>
      </c>
      <c r="Y431" s="454"/>
    </row>
    <row r="432" spans="1:25" ht="18" customHeight="1">
      <c r="A432" s="78"/>
      <c r="B432" s="79"/>
      <c r="C432" s="79"/>
      <c r="D432" s="79"/>
      <c r="E432" s="67"/>
      <c r="F432" s="79"/>
      <c r="G432" s="67"/>
      <c r="H432" s="66">
        <v>2050204</v>
      </c>
      <c r="I432" s="66" t="s">
        <v>120</v>
      </c>
      <c r="J432" s="260">
        <v>8639</v>
      </c>
      <c r="K432" s="260"/>
      <c r="L432" s="63">
        <v>9515</v>
      </c>
      <c r="M432" s="67" t="str">
        <f>+IF(ISERROR(#REF!/K433),"",#REF!/K433)</f>
        <v/>
      </c>
      <c r="N432" s="63">
        <v>9245</v>
      </c>
      <c r="O432" s="67">
        <f t="shared" si="19"/>
        <v>2.9204975662520338E-2</v>
      </c>
      <c r="T432" s="72" t="s">
        <v>157</v>
      </c>
      <c r="U432" s="44">
        <v>164916</v>
      </c>
      <c r="V432" s="66" t="s">
        <v>120</v>
      </c>
      <c r="W432" s="44" t="s">
        <v>1882</v>
      </c>
      <c r="X432" s="44">
        <v>8639</v>
      </c>
      <c r="Y432" s="454"/>
    </row>
    <row r="433" spans="1:25" ht="18" customHeight="1">
      <c r="A433" s="78"/>
      <c r="B433" s="79"/>
      <c r="C433" s="79"/>
      <c r="D433" s="79"/>
      <c r="E433" s="67"/>
      <c r="F433" s="79"/>
      <c r="G433" s="67"/>
      <c r="H433" s="66">
        <v>2050205</v>
      </c>
      <c r="I433" s="66" t="s">
        <v>121</v>
      </c>
      <c r="J433" s="260">
        <v>169220</v>
      </c>
      <c r="K433" s="260"/>
      <c r="L433" s="63">
        <v>141566</v>
      </c>
      <c r="M433" s="67" t="str">
        <f>+IF(ISERROR(#REF!/K434),"",#REF!/K434)</f>
        <v/>
      </c>
      <c r="N433" s="63">
        <v>118661</v>
      </c>
      <c r="O433" s="67">
        <f t="shared" si="19"/>
        <v>0.19302888059261258</v>
      </c>
      <c r="T433" s="72" t="s">
        <v>1014</v>
      </c>
      <c r="U433" s="44">
        <v>833841</v>
      </c>
      <c r="V433" s="66" t="s">
        <v>121</v>
      </c>
      <c r="W433" s="44" t="s">
        <v>1883</v>
      </c>
      <c r="X433" s="44">
        <v>169220</v>
      </c>
      <c r="Y433" s="454"/>
    </row>
    <row r="434" spans="1:25" ht="18" customHeight="1">
      <c r="A434" s="78"/>
      <c r="B434" s="79"/>
      <c r="C434" s="79"/>
      <c r="D434" s="79"/>
      <c r="E434" s="67"/>
      <c r="F434" s="79"/>
      <c r="G434" s="67"/>
      <c r="H434" s="66">
        <v>2050206</v>
      </c>
      <c r="I434" s="66" t="s">
        <v>122</v>
      </c>
      <c r="J434" s="260">
        <v>654727.29</v>
      </c>
      <c r="K434" s="260"/>
      <c r="L434" s="63">
        <v>548895</v>
      </c>
      <c r="M434" s="67" t="str">
        <f>+IF(ISERROR(L438/K435),"",L438/K435)</f>
        <v/>
      </c>
      <c r="N434" s="63">
        <v>292919</v>
      </c>
      <c r="O434" s="67">
        <f t="shared" si="19"/>
        <v>0.87387980977676416</v>
      </c>
      <c r="T434" s="72"/>
      <c r="V434" s="66" t="s">
        <v>122</v>
      </c>
      <c r="W434" s="44" t="s">
        <v>1884</v>
      </c>
      <c r="X434" s="44">
        <v>654727.29</v>
      </c>
      <c r="Y434" s="454"/>
    </row>
    <row r="435" spans="1:25" ht="18" customHeight="1">
      <c r="A435" s="78"/>
      <c r="B435" s="79"/>
      <c r="C435" s="79"/>
      <c r="D435" s="79"/>
      <c r="E435" s="67"/>
      <c r="F435" s="79"/>
      <c r="G435" s="67"/>
      <c r="H435" s="66">
        <v>2050207</v>
      </c>
      <c r="I435" s="66" t="s">
        <v>123</v>
      </c>
      <c r="J435" s="260">
        <v>0</v>
      </c>
      <c r="K435" s="260"/>
      <c r="L435" s="267"/>
      <c r="M435" s="67" t="str">
        <f>+IF(ISERROR(L439/K436),"",L439/K436)</f>
        <v/>
      </c>
      <c r="N435" s="63">
        <v>0</v>
      </c>
      <c r="O435" s="67"/>
      <c r="T435" s="72"/>
      <c r="V435" s="66" t="s">
        <v>123</v>
      </c>
      <c r="W435" s="44" t="s">
        <v>1885</v>
      </c>
      <c r="X435" s="44">
        <v>0</v>
      </c>
      <c r="Y435" s="454"/>
    </row>
    <row r="436" spans="1:25" ht="18" customHeight="1">
      <c r="A436" s="78"/>
      <c r="B436" s="79"/>
      <c r="C436" s="79"/>
      <c r="D436" s="79"/>
      <c r="E436" s="67"/>
      <c r="F436" s="79"/>
      <c r="G436" s="67"/>
      <c r="H436" s="66">
        <v>2050299</v>
      </c>
      <c r="I436" s="66" t="s">
        <v>124</v>
      </c>
      <c r="J436" s="260">
        <v>0</v>
      </c>
      <c r="K436" s="260"/>
      <c r="L436" s="267"/>
      <c r="M436" s="67" t="str">
        <f>+IF(ISERROR(L440/K437),"",L440/K437)</f>
        <v/>
      </c>
      <c r="N436" s="63">
        <v>0</v>
      </c>
      <c r="O436" s="67"/>
      <c r="T436" s="72"/>
      <c r="V436" s="66" t="s">
        <v>124</v>
      </c>
      <c r="W436" s="44" t="s">
        <v>1886</v>
      </c>
      <c r="X436" s="44">
        <v>0</v>
      </c>
      <c r="Y436" s="454"/>
    </row>
    <row r="437" spans="1:25" ht="18" customHeight="1">
      <c r="A437" s="78"/>
      <c r="B437" s="79"/>
      <c r="C437" s="79"/>
      <c r="D437" s="79"/>
      <c r="E437" s="67"/>
      <c r="F437" s="79"/>
      <c r="G437" s="67"/>
      <c r="H437" s="66">
        <v>20503</v>
      </c>
      <c r="I437" s="66" t="s">
        <v>125</v>
      </c>
      <c r="J437" s="260">
        <v>0</v>
      </c>
      <c r="K437" s="260"/>
      <c r="L437" s="267"/>
      <c r="M437" s="67"/>
      <c r="N437" s="63">
        <v>10</v>
      </c>
      <c r="O437" s="67">
        <f t="shared" si="19"/>
        <v>-1</v>
      </c>
      <c r="T437" s="72"/>
      <c r="V437" s="66" t="s">
        <v>125</v>
      </c>
      <c r="W437" s="44" t="s">
        <v>1887</v>
      </c>
      <c r="X437" s="44">
        <v>0</v>
      </c>
      <c r="Y437" s="454"/>
    </row>
    <row r="438" spans="1:25" ht="18" customHeight="1">
      <c r="A438" s="78"/>
      <c r="B438" s="79"/>
      <c r="C438" s="79"/>
      <c r="D438" s="79"/>
      <c r="E438" s="67"/>
      <c r="F438" s="79"/>
      <c r="G438" s="67"/>
      <c r="H438" s="66">
        <v>2050301</v>
      </c>
      <c r="I438" s="58" t="s">
        <v>126</v>
      </c>
      <c r="J438" s="260">
        <v>226855.39</v>
      </c>
      <c r="K438" s="228">
        <v>198525</v>
      </c>
      <c r="L438" s="63">
        <v>196776</v>
      </c>
      <c r="M438" s="67">
        <f>L438/K438</f>
        <v>0.99119002644503207</v>
      </c>
      <c r="N438" s="63">
        <v>176059</v>
      </c>
      <c r="O438" s="67">
        <f t="shared" si="19"/>
        <v>0.11767078081779414</v>
      </c>
      <c r="T438" s="72"/>
      <c r="V438" s="58" t="s">
        <v>126</v>
      </c>
      <c r="W438" s="44" t="s">
        <v>1888</v>
      </c>
      <c r="X438" s="44">
        <v>226855.39</v>
      </c>
      <c r="Y438" s="454"/>
    </row>
    <row r="439" spans="1:25" ht="18" customHeight="1">
      <c r="A439" s="78"/>
      <c r="B439" s="79"/>
      <c r="C439" s="79"/>
      <c r="D439" s="79"/>
      <c r="E439" s="67"/>
      <c r="F439" s="79"/>
      <c r="G439" s="67"/>
      <c r="H439" s="66">
        <v>2050302</v>
      </c>
      <c r="I439" s="66" t="s">
        <v>127</v>
      </c>
      <c r="J439" s="260">
        <v>0</v>
      </c>
      <c r="K439" s="260"/>
      <c r="L439" s="63">
        <v>0</v>
      </c>
      <c r="M439" s="67" t="str">
        <f>+IF(ISERROR(L443/K440),"",L443/K440)</f>
        <v/>
      </c>
      <c r="N439" s="63">
        <v>0</v>
      </c>
      <c r="O439" s="67"/>
      <c r="T439" s="72"/>
      <c r="V439" s="66" t="s">
        <v>127</v>
      </c>
      <c r="W439" s="44" t="s">
        <v>1889</v>
      </c>
      <c r="X439" s="44">
        <v>0</v>
      </c>
      <c r="Y439" s="454"/>
    </row>
    <row r="440" spans="1:25" ht="18" customHeight="1">
      <c r="A440" s="78"/>
      <c r="B440" s="79"/>
      <c r="C440" s="79"/>
      <c r="D440" s="79"/>
      <c r="E440" s="67"/>
      <c r="F440" s="79"/>
      <c r="G440" s="67"/>
      <c r="H440" s="66">
        <v>2050303</v>
      </c>
      <c r="I440" s="66" t="s">
        <v>128</v>
      </c>
      <c r="J440" s="260">
        <v>11225</v>
      </c>
      <c r="K440" s="260"/>
      <c r="L440" s="63">
        <v>10431</v>
      </c>
      <c r="M440" s="67" t="str">
        <f>+IF(ISERROR(L444/K441),"",L444/K441)</f>
        <v/>
      </c>
      <c r="N440" s="63">
        <v>9353</v>
      </c>
      <c r="O440" s="67">
        <f t="shared" si="19"/>
        <v>0.11525713674756766</v>
      </c>
      <c r="T440" s="72"/>
      <c r="V440" s="66" t="s">
        <v>128</v>
      </c>
      <c r="W440" s="44" t="s">
        <v>1890</v>
      </c>
      <c r="X440" s="44">
        <v>11225</v>
      </c>
      <c r="Y440" s="454"/>
    </row>
    <row r="441" spans="1:25" ht="18" customHeight="1">
      <c r="A441" s="78"/>
      <c r="B441" s="79"/>
      <c r="C441" s="79"/>
      <c r="D441" s="79"/>
      <c r="E441" s="67"/>
      <c r="F441" s="79"/>
      <c r="G441" s="67"/>
      <c r="H441" s="66">
        <v>2050304</v>
      </c>
      <c r="I441" s="66" t="s">
        <v>129</v>
      </c>
      <c r="J441" s="260">
        <v>49371.66</v>
      </c>
      <c r="K441" s="260"/>
      <c r="L441" s="63">
        <v>49253</v>
      </c>
      <c r="M441" s="67" t="str">
        <f>+IF(ISERROR(L445/K442),"",L445/K442)</f>
        <v/>
      </c>
      <c r="N441" s="63">
        <v>30631</v>
      </c>
      <c r="O441" s="67">
        <f t="shared" si="19"/>
        <v>0.60794619829584406</v>
      </c>
      <c r="T441" s="72"/>
      <c r="V441" s="66" t="s">
        <v>129</v>
      </c>
      <c r="W441" s="44" t="s">
        <v>1891</v>
      </c>
      <c r="X441" s="44">
        <v>49371.66</v>
      </c>
      <c r="Y441" s="454"/>
    </row>
    <row r="442" spans="1:25" ht="18" customHeight="1">
      <c r="A442" s="78"/>
      <c r="B442" s="79"/>
      <c r="C442" s="79"/>
      <c r="D442" s="79"/>
      <c r="E442" s="67"/>
      <c r="F442" s="79"/>
      <c r="G442" s="67"/>
      <c r="H442" s="66">
        <v>2050305</v>
      </c>
      <c r="I442" s="66" t="s">
        <v>130</v>
      </c>
      <c r="J442" s="260">
        <v>32714</v>
      </c>
      <c r="K442" s="260"/>
      <c r="L442" s="63">
        <v>29455</v>
      </c>
      <c r="M442" s="67" t="str">
        <f>+IF(ISERROR(L446/K443),"",L446/K443)</f>
        <v/>
      </c>
      <c r="N442" s="63">
        <v>27084</v>
      </c>
      <c r="O442" s="67">
        <f t="shared" si="19"/>
        <v>8.7542460493280183E-2</v>
      </c>
      <c r="T442" s="72"/>
      <c r="V442" s="66" t="s">
        <v>130</v>
      </c>
      <c r="W442" s="44" t="s">
        <v>1892</v>
      </c>
      <c r="X442" s="44">
        <v>32714</v>
      </c>
      <c r="Y442" s="454"/>
    </row>
    <row r="443" spans="1:25" ht="18" customHeight="1">
      <c r="A443" s="78"/>
      <c r="B443" s="79"/>
      <c r="C443" s="79"/>
      <c r="D443" s="79"/>
      <c r="E443" s="67"/>
      <c r="F443" s="79"/>
      <c r="G443" s="67"/>
      <c r="H443" s="66">
        <v>2050399</v>
      </c>
      <c r="I443" s="66" t="s">
        <v>131</v>
      </c>
      <c r="J443" s="260">
        <v>132111.49</v>
      </c>
      <c r="K443" s="260"/>
      <c r="L443" s="63">
        <v>106013</v>
      </c>
      <c r="M443" s="67" t="str">
        <f>+IF(ISERROR(L447/K444),"",L447/K444)</f>
        <v/>
      </c>
      <c r="N443" s="63">
        <v>107850</v>
      </c>
      <c r="O443" s="67">
        <f t="shared" si="19"/>
        <v>-1.7032916087158068E-2</v>
      </c>
      <c r="T443" s="72"/>
      <c r="V443" s="66" t="s">
        <v>131</v>
      </c>
      <c r="W443" s="44" t="s">
        <v>1893</v>
      </c>
      <c r="X443" s="44">
        <v>132111.49</v>
      </c>
      <c r="Y443" s="454"/>
    </row>
    <row r="444" spans="1:25" ht="18" customHeight="1">
      <c r="A444" s="78"/>
      <c r="B444" s="79"/>
      <c r="C444" s="79"/>
      <c r="D444" s="79"/>
      <c r="E444" s="67"/>
      <c r="F444" s="79"/>
      <c r="G444" s="67"/>
      <c r="H444" s="66">
        <v>20504</v>
      </c>
      <c r="I444" s="66" t="s">
        <v>132</v>
      </c>
      <c r="J444" s="260">
        <v>1433.34</v>
      </c>
      <c r="K444" s="260"/>
      <c r="L444" s="63">
        <v>1624</v>
      </c>
      <c r="M444" s="67"/>
      <c r="N444" s="63">
        <v>1141</v>
      </c>
      <c r="O444" s="67">
        <f t="shared" si="19"/>
        <v>0.42331288343558282</v>
      </c>
      <c r="T444" s="72"/>
      <c r="V444" s="66" t="s">
        <v>132</v>
      </c>
      <c r="W444" s="44" t="s">
        <v>1894</v>
      </c>
      <c r="X444" s="44">
        <v>1433.34</v>
      </c>
      <c r="Y444" s="454"/>
    </row>
    <row r="445" spans="1:25" ht="18" customHeight="1">
      <c r="A445" s="78"/>
      <c r="B445" s="79"/>
      <c r="C445" s="79"/>
      <c r="D445" s="79"/>
      <c r="E445" s="67"/>
      <c r="F445" s="79"/>
      <c r="G445" s="67"/>
      <c r="H445" s="66">
        <v>2050401</v>
      </c>
      <c r="I445" s="58" t="s">
        <v>133</v>
      </c>
      <c r="J445" s="260">
        <v>1050</v>
      </c>
      <c r="K445" s="228">
        <v>1045</v>
      </c>
      <c r="L445" s="63">
        <v>1045</v>
      </c>
      <c r="M445" s="67">
        <f>L445/K445</f>
        <v>1</v>
      </c>
      <c r="N445" s="63">
        <v>890</v>
      </c>
      <c r="O445" s="67">
        <f t="shared" si="19"/>
        <v>0.17415730337078661</v>
      </c>
      <c r="T445" s="72"/>
      <c r="V445" s="58" t="s">
        <v>133</v>
      </c>
      <c r="W445" s="44" t="s">
        <v>1895</v>
      </c>
      <c r="X445" s="44">
        <v>1050</v>
      </c>
      <c r="Y445" s="454"/>
    </row>
    <row r="446" spans="1:25" ht="18" customHeight="1">
      <c r="A446" s="78"/>
      <c r="B446" s="79"/>
      <c r="C446" s="79"/>
      <c r="D446" s="79"/>
      <c r="E446" s="67"/>
      <c r="F446" s="79"/>
      <c r="G446" s="67"/>
      <c r="H446" s="66">
        <v>2050402</v>
      </c>
      <c r="I446" s="66" t="s">
        <v>134</v>
      </c>
      <c r="J446" s="260">
        <v>0</v>
      </c>
      <c r="K446" s="260"/>
      <c r="L446" s="63">
        <v>0</v>
      </c>
      <c r="M446" s="67" t="str">
        <f>+IF(ISERROR(L450/K447),"",L450/K447)</f>
        <v/>
      </c>
      <c r="N446" s="63">
        <v>0</v>
      </c>
      <c r="O446" s="67"/>
      <c r="T446" s="72"/>
      <c r="V446" s="66" t="s">
        <v>134</v>
      </c>
      <c r="W446" s="44" t="s">
        <v>1896</v>
      </c>
      <c r="X446" s="44">
        <v>0</v>
      </c>
      <c r="Y446" s="454"/>
    </row>
    <row r="447" spans="1:25" ht="18" customHeight="1">
      <c r="A447" s="78"/>
      <c r="B447" s="79"/>
      <c r="C447" s="79"/>
      <c r="D447" s="79"/>
      <c r="E447" s="67"/>
      <c r="F447" s="79"/>
      <c r="G447" s="67"/>
      <c r="H447" s="66">
        <v>2050403</v>
      </c>
      <c r="I447" s="66" t="s">
        <v>135</v>
      </c>
      <c r="J447" s="260">
        <v>0</v>
      </c>
      <c r="K447" s="260"/>
      <c r="L447" s="63">
        <v>0</v>
      </c>
      <c r="M447" s="67" t="str">
        <f>+IF(ISERROR(L451/K448),"",L451/K448)</f>
        <v/>
      </c>
      <c r="N447" s="63">
        <v>0</v>
      </c>
      <c r="O447" s="67"/>
      <c r="T447" s="72"/>
      <c r="V447" s="66" t="s">
        <v>135</v>
      </c>
      <c r="W447" s="44" t="s">
        <v>1897</v>
      </c>
      <c r="X447" s="44">
        <v>0</v>
      </c>
      <c r="Y447" s="454"/>
    </row>
    <row r="448" spans="1:25" ht="18" customHeight="1">
      <c r="A448" s="78"/>
      <c r="B448" s="79"/>
      <c r="C448" s="79"/>
      <c r="D448" s="79"/>
      <c r="E448" s="67"/>
      <c r="F448" s="79"/>
      <c r="G448" s="67"/>
      <c r="H448" s="66">
        <v>2050404</v>
      </c>
      <c r="I448" s="66" t="s">
        <v>136</v>
      </c>
      <c r="J448" s="260">
        <v>1000</v>
      </c>
      <c r="K448" s="260"/>
      <c r="L448" s="63">
        <v>995</v>
      </c>
      <c r="M448" s="67" t="str">
        <f>+IF(ISERROR(L452/K449),"",L452/K449)</f>
        <v/>
      </c>
      <c r="N448" s="63">
        <v>890</v>
      </c>
      <c r="O448" s="67">
        <f t="shared" si="19"/>
        <v>0.1179775280898876</v>
      </c>
      <c r="T448" s="72"/>
      <c r="V448" s="66" t="s">
        <v>136</v>
      </c>
      <c r="W448" s="44" t="s">
        <v>1898</v>
      </c>
      <c r="X448" s="44">
        <v>1000</v>
      </c>
      <c r="Y448" s="454"/>
    </row>
    <row r="449" spans="1:25" ht="18" customHeight="1">
      <c r="A449" s="78"/>
      <c r="B449" s="79"/>
      <c r="C449" s="79"/>
      <c r="D449" s="79"/>
      <c r="E449" s="67"/>
      <c r="F449" s="79"/>
      <c r="G449" s="67"/>
      <c r="H449" s="66">
        <v>2050499</v>
      </c>
      <c r="I449" s="66" t="s">
        <v>137</v>
      </c>
      <c r="J449" s="260">
        <v>0</v>
      </c>
      <c r="K449" s="260"/>
      <c r="L449" s="63">
        <v>0</v>
      </c>
      <c r="M449" s="67" t="str">
        <f>+IF(ISERROR(#REF!/K450),"",#REF!/K450)</f>
        <v/>
      </c>
      <c r="N449" s="63">
        <v>0</v>
      </c>
      <c r="O449" s="67"/>
      <c r="T449" s="72"/>
      <c r="V449" s="66" t="s">
        <v>137</v>
      </c>
      <c r="W449" s="44" t="s">
        <v>1899</v>
      </c>
      <c r="X449" s="44">
        <v>0</v>
      </c>
      <c r="Y449" s="454"/>
    </row>
    <row r="450" spans="1:25" ht="18" customHeight="1">
      <c r="A450" s="78"/>
      <c r="B450" s="79"/>
      <c r="C450" s="79"/>
      <c r="D450" s="79"/>
      <c r="E450" s="67"/>
      <c r="F450" s="79"/>
      <c r="G450" s="67"/>
      <c r="H450" s="66">
        <v>20505</v>
      </c>
      <c r="I450" s="66" t="s">
        <v>138</v>
      </c>
      <c r="J450" s="260">
        <v>50</v>
      </c>
      <c r="K450" s="260"/>
      <c r="L450" s="63">
        <v>50</v>
      </c>
      <c r="M450" s="67" t="str">
        <f>+IF(ISERROR(#REF!/K451),"",#REF!/K451)</f>
        <v/>
      </c>
      <c r="N450" s="63">
        <v>0</v>
      </c>
      <c r="O450" s="67"/>
      <c r="T450" s="72"/>
      <c r="V450" s="66" t="s">
        <v>138</v>
      </c>
      <c r="W450" s="44" t="s">
        <v>1900</v>
      </c>
      <c r="X450" s="44">
        <v>50</v>
      </c>
      <c r="Y450" s="454"/>
    </row>
    <row r="451" spans="1:25" ht="54" customHeight="1">
      <c r="A451" s="78"/>
      <c r="B451" s="79"/>
      <c r="C451" s="79"/>
      <c r="D451" s="79"/>
      <c r="E451" s="67"/>
      <c r="F451" s="79"/>
      <c r="G451" s="67"/>
      <c r="H451" s="66">
        <v>2050501</v>
      </c>
      <c r="I451" s="58" t="s">
        <v>139</v>
      </c>
      <c r="J451" s="265">
        <v>2116</v>
      </c>
      <c r="K451" s="228">
        <v>2307</v>
      </c>
      <c r="L451" s="63">
        <v>2307</v>
      </c>
      <c r="M451" s="67">
        <f>L451/K451</f>
        <v>1</v>
      </c>
      <c r="N451" s="63">
        <v>1632</v>
      </c>
      <c r="O451" s="67">
        <f t="shared" si="19"/>
        <v>0.41360294117647056</v>
      </c>
      <c r="T451" s="72"/>
      <c r="V451" s="58" t="s">
        <v>139</v>
      </c>
      <c r="W451" s="44" t="s">
        <v>1901</v>
      </c>
      <c r="X451" s="44">
        <v>2116</v>
      </c>
      <c r="Y451" s="455" t="s">
        <v>3226</v>
      </c>
    </row>
    <row r="452" spans="1:25" ht="18" customHeight="1">
      <c r="A452" s="78"/>
      <c r="B452" s="79"/>
      <c r="C452" s="79"/>
      <c r="D452" s="79"/>
      <c r="E452" s="67"/>
      <c r="F452" s="79"/>
      <c r="G452" s="67"/>
      <c r="H452" s="66">
        <v>2050502</v>
      </c>
      <c r="I452" s="66" t="s">
        <v>140</v>
      </c>
      <c r="J452" s="260">
        <v>2116</v>
      </c>
      <c r="K452" s="260"/>
      <c r="L452" s="63">
        <v>2307</v>
      </c>
      <c r="M452" s="67" t="str">
        <f>+IF(ISERROR(L453/K453),"",L453/K453)</f>
        <v/>
      </c>
      <c r="N452" s="63">
        <v>1632</v>
      </c>
      <c r="O452" s="67">
        <f t="shared" si="19"/>
        <v>0.41360294117647056</v>
      </c>
      <c r="T452" s="72"/>
      <c r="V452" s="66" t="s">
        <v>140</v>
      </c>
      <c r="W452" s="84" t="s">
        <v>1902</v>
      </c>
      <c r="X452" s="84">
        <v>2116</v>
      </c>
      <c r="Y452" s="454"/>
    </row>
    <row r="453" spans="1:25" ht="18" customHeight="1">
      <c r="A453" s="78"/>
      <c r="B453" s="79"/>
      <c r="C453" s="79"/>
      <c r="D453" s="79"/>
      <c r="E453" s="67"/>
      <c r="F453" s="79"/>
      <c r="G453" s="67"/>
      <c r="H453" s="66">
        <v>2050599</v>
      </c>
      <c r="I453" s="66" t="s">
        <v>141</v>
      </c>
      <c r="J453" s="79">
        <v>0</v>
      </c>
      <c r="K453" s="79"/>
      <c r="L453" s="63">
        <v>0</v>
      </c>
      <c r="M453" s="67" t="str">
        <f>+IF(ISERROR(L454/K454),"",L454/K454)</f>
        <v/>
      </c>
      <c r="N453" s="63">
        <v>0</v>
      </c>
      <c r="O453" s="67"/>
      <c r="T453" s="72"/>
      <c r="V453" s="66" t="s">
        <v>141</v>
      </c>
      <c r="W453" s="44" t="s">
        <v>1903</v>
      </c>
      <c r="X453" s="44">
        <v>0</v>
      </c>
      <c r="Y453" s="454"/>
    </row>
    <row r="454" spans="1:25" ht="18" customHeight="1">
      <c r="A454" s="78"/>
      <c r="B454" s="79"/>
      <c r="C454" s="79"/>
      <c r="D454" s="79"/>
      <c r="E454" s="67"/>
      <c r="F454" s="79"/>
      <c r="G454" s="67"/>
      <c r="H454" s="66">
        <v>20506</v>
      </c>
      <c r="I454" s="66" t="s">
        <v>142</v>
      </c>
      <c r="J454" s="79">
        <v>0</v>
      </c>
      <c r="K454" s="79"/>
      <c r="L454" s="63">
        <v>0</v>
      </c>
      <c r="M454" s="67" t="str">
        <f>+IF(ISERROR(L455/K455),"",L455/K455)</f>
        <v/>
      </c>
      <c r="N454" s="63">
        <v>0</v>
      </c>
      <c r="O454" s="67"/>
      <c r="T454" s="72"/>
      <c r="V454" s="66" t="s">
        <v>142</v>
      </c>
      <c r="W454" s="44" t="s">
        <v>1904</v>
      </c>
      <c r="X454" s="44">
        <v>0</v>
      </c>
      <c r="Y454" s="454"/>
    </row>
    <row r="455" spans="1:25" ht="18" customHeight="1">
      <c r="A455" s="78"/>
      <c r="B455" s="79"/>
      <c r="C455" s="79"/>
      <c r="D455" s="79"/>
      <c r="E455" s="67"/>
      <c r="F455" s="79"/>
      <c r="G455" s="67"/>
      <c r="H455" s="66">
        <v>2050601</v>
      </c>
      <c r="I455" s="58" t="s">
        <v>143</v>
      </c>
      <c r="J455" s="79">
        <v>0</v>
      </c>
      <c r="K455" s="79"/>
      <c r="L455" s="63">
        <v>0</v>
      </c>
      <c r="M455" s="67" t="str">
        <f>+IF(ISERROR(L459/K456),"",L459/K456)</f>
        <v/>
      </c>
      <c r="N455" s="63">
        <v>0</v>
      </c>
      <c r="O455" s="67"/>
      <c r="T455" s="72"/>
      <c r="V455" s="58" t="s">
        <v>143</v>
      </c>
      <c r="W455" s="44" t="s">
        <v>1905</v>
      </c>
      <c r="X455" s="44">
        <v>0</v>
      </c>
      <c r="Y455" s="454"/>
    </row>
    <row r="456" spans="1:25" ht="18" customHeight="1">
      <c r="A456" s="78"/>
      <c r="B456" s="79"/>
      <c r="C456" s="79"/>
      <c r="D456" s="79"/>
      <c r="E456" s="67"/>
      <c r="F456" s="79"/>
      <c r="G456" s="67"/>
      <c r="H456" s="66">
        <v>2050602</v>
      </c>
      <c r="I456" s="66" t="s">
        <v>144</v>
      </c>
      <c r="J456" s="79">
        <v>0</v>
      </c>
      <c r="K456" s="79"/>
      <c r="L456" s="267"/>
      <c r="M456" s="67" t="str">
        <f>+IF(ISERROR(L460/K457),"",L460/K457)</f>
        <v/>
      </c>
      <c r="N456" s="63">
        <v>0</v>
      </c>
      <c r="O456" s="67"/>
      <c r="T456" s="72"/>
      <c r="V456" s="66" t="s">
        <v>144</v>
      </c>
      <c r="W456" s="44" t="s">
        <v>1906</v>
      </c>
      <c r="X456" s="44">
        <v>0</v>
      </c>
      <c r="Y456" s="454"/>
    </row>
    <row r="457" spans="1:25" ht="18" customHeight="1">
      <c r="A457" s="78"/>
      <c r="B457" s="79"/>
      <c r="C457" s="79"/>
      <c r="D457" s="79"/>
      <c r="E457" s="67"/>
      <c r="F457" s="79"/>
      <c r="G457" s="67"/>
      <c r="H457" s="66">
        <v>2050699</v>
      </c>
      <c r="I457" s="66" t="s">
        <v>145</v>
      </c>
      <c r="J457" s="79">
        <v>0</v>
      </c>
      <c r="K457" s="79"/>
      <c r="L457" s="267"/>
      <c r="M457" s="67" t="str">
        <f>+IF(ISERROR(L461/K458),"",L461/K458)</f>
        <v/>
      </c>
      <c r="N457" s="63">
        <v>0</v>
      </c>
      <c r="O457" s="67"/>
      <c r="T457" s="72"/>
      <c r="V457" s="66" t="s">
        <v>145</v>
      </c>
      <c r="W457" s="44" t="s">
        <v>1907</v>
      </c>
      <c r="X457" s="44">
        <v>0</v>
      </c>
      <c r="Y457" s="454"/>
    </row>
    <row r="458" spans="1:25" ht="18" customHeight="1">
      <c r="A458" s="78"/>
      <c r="B458" s="79"/>
      <c r="C458" s="79"/>
      <c r="D458" s="79"/>
      <c r="E458" s="67"/>
      <c r="F458" s="79"/>
      <c r="G458" s="67"/>
      <c r="H458" s="66">
        <v>20507</v>
      </c>
      <c r="I458" s="66" t="s">
        <v>146</v>
      </c>
      <c r="J458" s="79">
        <v>0</v>
      </c>
      <c r="K458" s="79"/>
      <c r="L458" s="267"/>
      <c r="M458" s="67"/>
      <c r="N458" s="63">
        <v>0</v>
      </c>
      <c r="O458" s="67"/>
      <c r="T458" s="72"/>
      <c r="V458" s="66" t="s">
        <v>146</v>
      </c>
      <c r="W458" s="107" t="s">
        <v>1908</v>
      </c>
      <c r="X458" s="107">
        <v>0</v>
      </c>
      <c r="Y458" s="454"/>
    </row>
    <row r="459" spans="1:25" ht="18" customHeight="1">
      <c r="A459" s="78"/>
      <c r="B459" s="79"/>
      <c r="C459" s="79"/>
      <c r="D459" s="79"/>
      <c r="E459" s="67"/>
      <c r="F459" s="79"/>
      <c r="G459" s="67"/>
      <c r="H459" s="66">
        <v>2050701</v>
      </c>
      <c r="I459" s="58" t="s">
        <v>147</v>
      </c>
      <c r="J459" s="260">
        <v>17353</v>
      </c>
      <c r="K459" s="228">
        <v>16174</v>
      </c>
      <c r="L459" s="63">
        <v>16174</v>
      </c>
      <c r="M459" s="67">
        <f>L459/K459</f>
        <v>1</v>
      </c>
      <c r="N459" s="63">
        <v>15616</v>
      </c>
      <c r="O459" s="67">
        <f t="shared" si="19"/>
        <v>3.5732581967213184E-2</v>
      </c>
      <c r="T459" s="72"/>
      <c r="V459" s="58" t="s">
        <v>147</v>
      </c>
      <c r="W459" s="44" t="s">
        <v>1909</v>
      </c>
      <c r="X459" s="44">
        <v>17353</v>
      </c>
      <c r="Y459" s="454"/>
    </row>
    <row r="460" spans="1:25" ht="18" customHeight="1">
      <c r="A460" s="78"/>
      <c r="B460" s="79"/>
      <c r="C460" s="79"/>
      <c r="D460" s="79"/>
      <c r="E460" s="67"/>
      <c r="F460" s="79"/>
      <c r="G460" s="67"/>
      <c r="H460" s="66">
        <v>2050702</v>
      </c>
      <c r="I460" s="66" t="s">
        <v>148</v>
      </c>
      <c r="J460" s="260">
        <v>11346</v>
      </c>
      <c r="K460" s="260"/>
      <c r="L460" s="63">
        <v>10400</v>
      </c>
      <c r="M460" s="67" t="str">
        <f>+IF(ISERROR(#REF!/K461),"",#REF!/K461)</f>
        <v/>
      </c>
      <c r="N460" s="63">
        <v>10173</v>
      </c>
      <c r="O460" s="67">
        <f t="shared" si="19"/>
        <v>2.231396834758681E-2</v>
      </c>
      <c r="T460" s="72"/>
      <c r="V460" s="66" t="s">
        <v>148</v>
      </c>
      <c r="W460" s="44" t="s">
        <v>1910</v>
      </c>
      <c r="X460" s="44">
        <v>11346</v>
      </c>
      <c r="Y460" s="454"/>
    </row>
    <row r="461" spans="1:25" ht="18" customHeight="1">
      <c r="A461" s="78"/>
      <c r="B461" s="79"/>
      <c r="C461" s="79"/>
      <c r="D461" s="79"/>
      <c r="E461" s="67"/>
      <c r="F461" s="79"/>
      <c r="G461" s="67"/>
      <c r="H461" s="66">
        <v>2050799</v>
      </c>
      <c r="I461" s="66" t="s">
        <v>149</v>
      </c>
      <c r="J461" s="260">
        <v>6007</v>
      </c>
      <c r="K461" s="260"/>
      <c r="L461" s="63">
        <v>5754</v>
      </c>
      <c r="M461" s="67" t="str">
        <f>+IF(ISERROR(#REF!/K462),"",#REF!/K462)</f>
        <v/>
      </c>
      <c r="N461" s="63">
        <v>5443</v>
      </c>
      <c r="O461" s="67">
        <f t="shared" si="19"/>
        <v>5.7137607936799562E-2</v>
      </c>
      <c r="T461" s="72"/>
      <c r="V461" s="66" t="s">
        <v>149</v>
      </c>
      <c r="W461" s="44" t="s">
        <v>1911</v>
      </c>
      <c r="X461" s="44">
        <v>6007</v>
      </c>
      <c r="Y461" s="454"/>
    </row>
    <row r="462" spans="1:25" ht="18" customHeight="1">
      <c r="A462" s="78"/>
      <c r="B462" s="79"/>
      <c r="C462" s="79"/>
      <c r="D462" s="79"/>
      <c r="E462" s="67"/>
      <c r="F462" s="79"/>
      <c r="G462" s="67"/>
      <c r="H462" s="66">
        <v>20508</v>
      </c>
      <c r="I462" s="66" t="s">
        <v>150</v>
      </c>
      <c r="J462" s="79">
        <v>0</v>
      </c>
      <c r="K462" s="79"/>
      <c r="L462" s="63">
        <v>20</v>
      </c>
      <c r="M462" s="67"/>
      <c r="N462" s="63">
        <v>0</v>
      </c>
      <c r="O462" s="67"/>
      <c r="T462" s="72"/>
      <c r="V462" s="66" t="s">
        <v>150</v>
      </c>
      <c r="W462" s="44" t="s">
        <v>1912</v>
      </c>
      <c r="X462" s="44">
        <v>0</v>
      </c>
      <c r="Y462" s="454"/>
    </row>
    <row r="463" spans="1:25" ht="18" customHeight="1">
      <c r="A463" s="78"/>
      <c r="B463" s="79"/>
      <c r="C463" s="79"/>
      <c r="D463" s="79"/>
      <c r="E463" s="67"/>
      <c r="F463" s="79"/>
      <c r="G463" s="67"/>
      <c r="H463" s="66">
        <v>2050801</v>
      </c>
      <c r="I463" s="58" t="s">
        <v>151</v>
      </c>
      <c r="J463" s="260">
        <v>30407.3</v>
      </c>
      <c r="K463" s="228">
        <v>25190</v>
      </c>
      <c r="L463" s="63">
        <v>25190</v>
      </c>
      <c r="M463" s="67">
        <f>L463/K463</f>
        <v>1</v>
      </c>
      <c r="N463" s="63">
        <v>21904</v>
      </c>
      <c r="O463" s="67">
        <f t="shared" si="19"/>
        <v>0.15001826150474806</v>
      </c>
      <c r="T463" s="72"/>
      <c r="V463" s="58" t="s">
        <v>151</v>
      </c>
      <c r="W463" s="44" t="s">
        <v>1913</v>
      </c>
      <c r="X463" s="44">
        <v>30407.3</v>
      </c>
      <c r="Y463" s="454"/>
    </row>
    <row r="464" spans="1:25" ht="18" customHeight="1">
      <c r="A464" s="78"/>
      <c r="B464" s="79"/>
      <c r="C464" s="79"/>
      <c r="D464" s="79"/>
      <c r="E464" s="67"/>
      <c r="F464" s="79"/>
      <c r="G464" s="67"/>
      <c r="H464" s="66">
        <v>2050802</v>
      </c>
      <c r="I464" s="66" t="s">
        <v>152</v>
      </c>
      <c r="J464" s="260">
        <v>77.64</v>
      </c>
      <c r="K464" s="260"/>
      <c r="L464" s="63">
        <v>30</v>
      </c>
      <c r="M464" s="67" t="str">
        <f>+IF(ISERROR(L465/K465),"",L465/K465)</f>
        <v/>
      </c>
      <c r="N464" s="63">
        <v>231</v>
      </c>
      <c r="O464" s="67">
        <f t="shared" si="19"/>
        <v>-0.87012987012987009</v>
      </c>
      <c r="T464" s="72"/>
      <c r="V464" s="66" t="s">
        <v>152</v>
      </c>
      <c r="W464" s="44" t="s">
        <v>1914</v>
      </c>
      <c r="X464" s="44">
        <v>77.64</v>
      </c>
      <c r="Y464" s="454"/>
    </row>
    <row r="465" spans="1:25" ht="18" customHeight="1">
      <c r="A465" s="78"/>
      <c r="B465" s="79"/>
      <c r="C465" s="79"/>
      <c r="D465" s="79"/>
      <c r="E465" s="67"/>
      <c r="F465" s="79"/>
      <c r="G465" s="67"/>
      <c r="H465" s="66">
        <v>2050803</v>
      </c>
      <c r="I465" s="66" t="s">
        <v>153</v>
      </c>
      <c r="J465" s="260">
        <v>8187.55</v>
      </c>
      <c r="K465" s="260"/>
      <c r="L465" s="63">
        <v>7737</v>
      </c>
      <c r="M465" s="67" t="str">
        <f>+IF(ISERROR(L466/K466),"",L466/K466)</f>
        <v/>
      </c>
      <c r="N465" s="63">
        <v>7698</v>
      </c>
      <c r="O465" s="67">
        <f t="shared" si="19"/>
        <v>5.0662509742789297E-3</v>
      </c>
      <c r="T465" s="72"/>
      <c r="V465" s="66" t="s">
        <v>153</v>
      </c>
      <c r="W465" s="44" t="s">
        <v>1915</v>
      </c>
      <c r="X465" s="44">
        <v>8187.55</v>
      </c>
      <c r="Y465" s="454"/>
    </row>
    <row r="466" spans="1:25" ht="18" customHeight="1">
      <c r="A466" s="78"/>
      <c r="B466" s="79"/>
      <c r="C466" s="79"/>
      <c r="D466" s="79"/>
      <c r="E466" s="67"/>
      <c r="F466" s="79"/>
      <c r="G466" s="67"/>
      <c r="H466" s="66">
        <v>2050804</v>
      </c>
      <c r="I466" s="66" t="s">
        <v>154</v>
      </c>
      <c r="J466" s="260">
        <v>20861.12</v>
      </c>
      <c r="K466" s="260"/>
      <c r="L466" s="63">
        <v>17370</v>
      </c>
      <c r="M466" s="67" t="str">
        <f>+IF(ISERROR(L467/K467),"",L467/K467)</f>
        <v/>
      </c>
      <c r="N466" s="63">
        <v>13945</v>
      </c>
      <c r="O466" s="67">
        <f t="shared" si="19"/>
        <v>0.24560774471136604</v>
      </c>
      <c r="T466" s="72"/>
      <c r="V466" s="66" t="s">
        <v>154</v>
      </c>
      <c r="W466" s="44" t="s">
        <v>1916</v>
      </c>
      <c r="X466" s="44">
        <v>20861.12</v>
      </c>
      <c r="Y466" s="454"/>
    </row>
    <row r="467" spans="1:25" ht="18" customHeight="1">
      <c r="A467" s="78"/>
      <c r="B467" s="79"/>
      <c r="C467" s="79"/>
      <c r="D467" s="79"/>
      <c r="E467" s="67"/>
      <c r="F467" s="79"/>
      <c r="G467" s="67"/>
      <c r="H467" s="66">
        <v>2050899</v>
      </c>
      <c r="I467" s="66" t="s">
        <v>155</v>
      </c>
      <c r="J467" s="260">
        <v>0</v>
      </c>
      <c r="K467" s="260"/>
      <c r="L467" s="63">
        <v>0</v>
      </c>
      <c r="M467" s="67" t="str">
        <f>+IF(ISERROR(L468/K468),"",L468/K468)</f>
        <v/>
      </c>
      <c r="N467" s="63">
        <v>0</v>
      </c>
      <c r="O467" s="67"/>
      <c r="T467" s="72"/>
      <c r="V467" s="66" t="s">
        <v>155</v>
      </c>
      <c r="W467" s="44" t="s">
        <v>1917</v>
      </c>
      <c r="X467" s="44">
        <v>0</v>
      </c>
      <c r="Y467" s="454"/>
    </row>
    <row r="468" spans="1:25" ht="18" customHeight="1">
      <c r="A468" s="78"/>
      <c r="B468" s="79"/>
      <c r="C468" s="79"/>
      <c r="D468" s="79"/>
      <c r="E468" s="67"/>
      <c r="F468" s="79"/>
      <c r="G468" s="67"/>
      <c r="H468" s="66">
        <v>20509</v>
      </c>
      <c r="I468" s="66" t="s">
        <v>156</v>
      </c>
      <c r="J468" s="260">
        <v>1281</v>
      </c>
      <c r="K468" s="260"/>
      <c r="L468" s="63">
        <v>53</v>
      </c>
      <c r="M468" s="67"/>
      <c r="N468" s="63">
        <v>30</v>
      </c>
      <c r="O468" s="67">
        <f t="shared" ref="O468:O529" si="20">L468/N468-1</f>
        <v>0.76666666666666661</v>
      </c>
      <c r="T468" s="72"/>
      <c r="V468" s="66" t="s">
        <v>156</v>
      </c>
      <c r="W468" s="44" t="s">
        <v>1918</v>
      </c>
      <c r="X468" s="44">
        <v>1281</v>
      </c>
      <c r="Y468" s="454"/>
    </row>
    <row r="469" spans="1:25" ht="18" customHeight="1">
      <c r="A469" s="78"/>
      <c r="B469" s="79"/>
      <c r="C469" s="79"/>
      <c r="D469" s="79"/>
      <c r="E469" s="67"/>
      <c r="F469" s="79"/>
      <c r="G469" s="67"/>
      <c r="H469" s="66">
        <v>2050901</v>
      </c>
      <c r="I469" s="58" t="s">
        <v>157</v>
      </c>
      <c r="J469" s="260">
        <v>114303.93</v>
      </c>
      <c r="K469" s="228">
        <v>52498</v>
      </c>
      <c r="L469" s="63">
        <v>52498</v>
      </c>
      <c r="M469" s="67">
        <f>L469/K469</f>
        <v>1</v>
      </c>
      <c r="N469" s="63">
        <v>42499</v>
      </c>
      <c r="O469" s="67">
        <f t="shared" si="20"/>
        <v>0.23527612414409749</v>
      </c>
      <c r="T469" s="72"/>
      <c r="V469" s="58" t="s">
        <v>157</v>
      </c>
      <c r="W469" s="44" t="s">
        <v>1919</v>
      </c>
      <c r="X469" s="44">
        <v>114303.93</v>
      </c>
      <c r="Y469" s="454"/>
    </row>
    <row r="470" spans="1:25" ht="18" customHeight="1">
      <c r="A470" s="78"/>
      <c r="B470" s="79"/>
      <c r="C470" s="79"/>
      <c r="D470" s="79"/>
      <c r="E470" s="67"/>
      <c r="F470" s="79"/>
      <c r="G470" s="67"/>
      <c r="H470" s="66">
        <v>2050902</v>
      </c>
      <c r="I470" s="66" t="s">
        <v>158</v>
      </c>
      <c r="J470" s="260">
        <v>0</v>
      </c>
      <c r="K470" s="260"/>
      <c r="L470" s="63">
        <v>0</v>
      </c>
      <c r="M470" s="67" t="str">
        <f>+IF(ISERROR(L471/K471),"",L471/K471)</f>
        <v/>
      </c>
      <c r="N470" s="63">
        <v>0</v>
      </c>
      <c r="O470" s="67"/>
      <c r="T470" s="72"/>
      <c r="V470" s="66" t="s">
        <v>158</v>
      </c>
      <c r="W470" s="44" t="s">
        <v>1920</v>
      </c>
      <c r="X470" s="44">
        <v>0</v>
      </c>
      <c r="Y470" s="454"/>
    </row>
    <row r="471" spans="1:25" ht="18" customHeight="1">
      <c r="A471" s="78"/>
      <c r="B471" s="79"/>
      <c r="C471" s="79"/>
      <c r="D471" s="79"/>
      <c r="E471" s="67"/>
      <c r="F471" s="79"/>
      <c r="G471" s="67"/>
      <c r="H471" s="66">
        <v>2050903</v>
      </c>
      <c r="I471" s="66" t="s">
        <v>159</v>
      </c>
      <c r="J471" s="260">
        <v>0</v>
      </c>
      <c r="K471" s="260"/>
      <c r="L471" s="63">
        <v>0</v>
      </c>
      <c r="M471" s="67" t="str">
        <f>+IF(ISERROR(L472/K472),"",L472/K472)</f>
        <v/>
      </c>
      <c r="N471" s="63">
        <v>0</v>
      </c>
      <c r="O471" s="67"/>
      <c r="T471" s="72"/>
      <c r="V471" s="66" t="s">
        <v>159</v>
      </c>
      <c r="W471" s="44" t="s">
        <v>1921</v>
      </c>
      <c r="X471" s="44">
        <v>0</v>
      </c>
      <c r="Y471" s="454"/>
    </row>
    <row r="472" spans="1:25" ht="18" customHeight="1">
      <c r="A472" s="78"/>
      <c r="B472" s="79"/>
      <c r="C472" s="79"/>
      <c r="D472" s="79"/>
      <c r="E472" s="67"/>
      <c r="F472" s="79"/>
      <c r="G472" s="67"/>
      <c r="H472" s="66">
        <v>2050904</v>
      </c>
      <c r="I472" s="66" t="s">
        <v>160</v>
      </c>
      <c r="J472" s="260">
        <v>1573</v>
      </c>
      <c r="K472" s="260"/>
      <c r="L472" s="63">
        <v>1551</v>
      </c>
      <c r="M472" s="67" t="str">
        <f>+IF(ISERROR(L473/K473),"",L473/K473)</f>
        <v/>
      </c>
      <c r="N472" s="63">
        <v>1205</v>
      </c>
      <c r="O472" s="67">
        <f t="shared" si="20"/>
        <v>0.287136929460581</v>
      </c>
      <c r="T472" s="72"/>
      <c r="V472" s="66" t="s">
        <v>160</v>
      </c>
      <c r="W472" s="44" t="s">
        <v>1922</v>
      </c>
      <c r="X472" s="44">
        <v>1573</v>
      </c>
      <c r="Y472" s="454"/>
    </row>
    <row r="473" spans="1:25" ht="18" customHeight="1">
      <c r="A473" s="78"/>
      <c r="B473" s="79"/>
      <c r="C473" s="79"/>
      <c r="D473" s="79"/>
      <c r="E473" s="67"/>
      <c r="F473" s="79"/>
      <c r="G473" s="67"/>
      <c r="H473" s="66">
        <v>2050905</v>
      </c>
      <c r="I473" s="66" t="s">
        <v>161</v>
      </c>
      <c r="J473" s="260">
        <v>1005</v>
      </c>
      <c r="K473" s="260"/>
      <c r="L473" s="63">
        <v>1159</v>
      </c>
      <c r="M473" s="67" t="str">
        <f>+IF(ISERROR(L474/K474),"",L474/K474)</f>
        <v/>
      </c>
      <c r="N473" s="63">
        <v>943</v>
      </c>
      <c r="O473" s="67">
        <f t="shared" si="20"/>
        <v>0.22905620360551437</v>
      </c>
      <c r="T473" s="72"/>
      <c r="V473" s="66" t="s">
        <v>161</v>
      </c>
      <c r="W473" s="44" t="s">
        <v>1923</v>
      </c>
      <c r="X473" s="44">
        <v>1005</v>
      </c>
      <c r="Y473" s="454"/>
    </row>
    <row r="474" spans="1:25" ht="18" customHeight="1">
      <c r="A474" s="78"/>
      <c r="B474" s="79"/>
      <c r="C474" s="79"/>
      <c r="D474" s="79"/>
      <c r="E474" s="67"/>
      <c r="F474" s="79"/>
      <c r="G474" s="67"/>
      <c r="H474" s="66">
        <v>2050999</v>
      </c>
      <c r="I474" s="66" t="s">
        <v>162</v>
      </c>
      <c r="J474" s="260">
        <v>15580.93</v>
      </c>
      <c r="K474" s="260"/>
      <c r="L474" s="63">
        <v>9232</v>
      </c>
      <c r="M474" s="67" t="str">
        <f>+IF(ISERROR(L475/K475),"",L475/K475)</f>
        <v/>
      </c>
      <c r="N474" s="63">
        <v>12724</v>
      </c>
      <c r="O474" s="67">
        <f t="shared" si="20"/>
        <v>-0.2744419993712669</v>
      </c>
      <c r="T474" s="72"/>
      <c r="V474" s="66" t="s">
        <v>162</v>
      </c>
      <c r="W474" s="44" t="s">
        <v>1924</v>
      </c>
      <c r="X474" s="44">
        <v>15580.93</v>
      </c>
      <c r="Y474" s="454"/>
    </row>
    <row r="475" spans="1:25" ht="18" customHeight="1">
      <c r="A475" s="78"/>
      <c r="B475" s="79"/>
      <c r="C475" s="79"/>
      <c r="D475" s="79"/>
      <c r="E475" s="67"/>
      <c r="F475" s="79"/>
      <c r="G475" s="67"/>
      <c r="H475" s="66">
        <v>20599</v>
      </c>
      <c r="I475" s="66" t="s">
        <v>163</v>
      </c>
      <c r="J475" s="260">
        <v>96145</v>
      </c>
      <c r="K475" s="260"/>
      <c r="L475" s="63">
        <v>40556</v>
      </c>
      <c r="M475" s="67"/>
      <c r="N475" s="63">
        <v>27627</v>
      </c>
      <c r="O475" s="67">
        <f t="shared" si="20"/>
        <v>0.46798421833713388</v>
      </c>
      <c r="T475" s="72"/>
      <c r="V475" s="66" t="s">
        <v>163</v>
      </c>
      <c r="W475" s="44" t="s">
        <v>1925</v>
      </c>
      <c r="X475" s="44">
        <v>96145</v>
      </c>
      <c r="Y475" s="454"/>
    </row>
    <row r="476" spans="1:25" ht="50.25" customHeight="1">
      <c r="A476" s="78"/>
      <c r="B476" s="79"/>
      <c r="C476" s="79"/>
      <c r="D476" s="79"/>
      <c r="E476" s="67"/>
      <c r="F476" s="79"/>
      <c r="G476" s="67"/>
      <c r="H476" s="66">
        <v>2059999</v>
      </c>
      <c r="I476" s="58" t="s">
        <v>164</v>
      </c>
      <c r="J476" s="260">
        <v>874575.11</v>
      </c>
      <c r="K476" s="228">
        <v>656222</v>
      </c>
      <c r="L476" s="63">
        <v>449231</v>
      </c>
      <c r="M476" s="67">
        <f>L476/K476</f>
        <v>0.68457168458235174</v>
      </c>
      <c r="N476" s="63">
        <v>105194</v>
      </c>
      <c r="O476" s="67">
        <f t="shared" si="20"/>
        <v>3.2705002186436491</v>
      </c>
      <c r="T476" s="72"/>
      <c r="V476" s="58" t="s">
        <v>164</v>
      </c>
      <c r="W476" s="44" t="s">
        <v>1926</v>
      </c>
      <c r="X476" s="44">
        <v>874575.11</v>
      </c>
      <c r="Y476" s="455" t="s">
        <v>3227</v>
      </c>
    </row>
    <row r="477" spans="1:25" s="84" customFormat="1" ht="18" customHeight="1">
      <c r="A477" s="83"/>
      <c r="B477" s="82"/>
      <c r="C477" s="82"/>
      <c r="D477" s="82"/>
      <c r="E477" s="59"/>
      <c r="F477" s="82"/>
      <c r="G477" s="59"/>
      <c r="H477" s="58">
        <v>206</v>
      </c>
      <c r="I477" s="66" t="s">
        <v>165</v>
      </c>
      <c r="J477" s="260">
        <v>874575.11</v>
      </c>
      <c r="K477" s="260"/>
      <c r="L477" s="63">
        <v>449231</v>
      </c>
      <c r="M477" s="59"/>
      <c r="N477" s="63">
        <v>105194</v>
      </c>
      <c r="O477" s="67">
        <f t="shared" si="20"/>
        <v>3.2705002186436491</v>
      </c>
      <c r="P477" s="60"/>
      <c r="T477" s="71"/>
      <c r="V477" s="66" t="s">
        <v>165</v>
      </c>
      <c r="W477" s="44" t="s">
        <v>1927</v>
      </c>
      <c r="X477" s="44">
        <v>874575.11</v>
      </c>
      <c r="Y477" s="454"/>
    </row>
    <row r="478" spans="1:25" ht="18" customHeight="1">
      <c r="A478" s="78"/>
      <c r="B478" s="79"/>
      <c r="C478" s="79"/>
      <c r="D478" s="79"/>
      <c r="E478" s="67"/>
      <c r="F478" s="79"/>
      <c r="G478" s="67"/>
      <c r="H478" s="66">
        <v>20601</v>
      </c>
      <c r="I478" s="58" t="s">
        <v>166</v>
      </c>
      <c r="J478" s="261">
        <v>1180033.24</v>
      </c>
      <c r="K478" s="231">
        <v>1723637</v>
      </c>
      <c r="L478" s="56">
        <v>1711200</v>
      </c>
      <c r="M478" s="67">
        <f>L478/K478</f>
        <v>0.99278444359224127</v>
      </c>
      <c r="N478" s="56">
        <v>739274</v>
      </c>
      <c r="O478" s="67">
        <f t="shared" si="20"/>
        <v>1.3147033440916358</v>
      </c>
      <c r="P478" s="54" t="s">
        <v>166</v>
      </c>
      <c r="Q478" s="44">
        <v>845546</v>
      </c>
      <c r="R478" s="44">
        <v>804611</v>
      </c>
      <c r="S478" s="44">
        <v>793671</v>
      </c>
      <c r="T478" s="71" t="s">
        <v>1052</v>
      </c>
      <c r="U478" s="44">
        <v>1206245</v>
      </c>
      <c r="V478" s="58" t="s">
        <v>166</v>
      </c>
      <c r="W478" s="44" t="s">
        <v>1610</v>
      </c>
      <c r="X478" s="44">
        <v>1180033.24</v>
      </c>
      <c r="Y478" s="454"/>
    </row>
    <row r="479" spans="1:25" ht="35.25" customHeight="1">
      <c r="A479" s="78"/>
      <c r="B479" s="79"/>
      <c r="C479" s="79"/>
      <c r="D479" s="79"/>
      <c r="E479" s="67"/>
      <c r="F479" s="79"/>
      <c r="G479" s="67"/>
      <c r="H479" s="66">
        <v>2060101</v>
      </c>
      <c r="I479" s="58" t="s">
        <v>167</v>
      </c>
      <c r="J479" s="260">
        <v>7191.24</v>
      </c>
      <c r="K479" s="228">
        <v>7797</v>
      </c>
      <c r="L479" s="63">
        <v>7797</v>
      </c>
      <c r="M479" s="67">
        <f>L479/K479</f>
        <v>1</v>
      </c>
      <c r="N479" s="63">
        <v>14230</v>
      </c>
      <c r="O479" s="67">
        <f t="shared" si="20"/>
        <v>-0.45207308503162336</v>
      </c>
      <c r="P479" s="54" t="s">
        <v>167</v>
      </c>
      <c r="Q479" s="44">
        <v>14724</v>
      </c>
      <c r="R479" s="44">
        <v>5676</v>
      </c>
      <c r="S479" s="44">
        <v>5676</v>
      </c>
      <c r="T479" s="72" t="s">
        <v>167</v>
      </c>
      <c r="U479" s="44">
        <v>6013</v>
      </c>
      <c r="V479" s="58" t="s">
        <v>167</v>
      </c>
      <c r="W479" s="44" t="s">
        <v>1928</v>
      </c>
      <c r="X479" s="44">
        <v>7191.24</v>
      </c>
      <c r="Y479" s="455" t="s">
        <v>3228</v>
      </c>
    </row>
    <row r="480" spans="1:25" ht="18" customHeight="1">
      <c r="A480" s="78"/>
      <c r="B480" s="79"/>
      <c r="C480" s="79"/>
      <c r="D480" s="79"/>
      <c r="E480" s="67"/>
      <c r="F480" s="79"/>
      <c r="G480" s="67"/>
      <c r="H480" s="66">
        <v>2060102</v>
      </c>
      <c r="I480" s="66" t="s">
        <v>1101</v>
      </c>
      <c r="J480" s="260">
        <v>2533.11</v>
      </c>
      <c r="K480" s="260"/>
      <c r="L480" s="63">
        <v>2548</v>
      </c>
      <c r="M480" s="67" t="str">
        <f>+IF(ISERROR(L481/K481),"",L481/K481)</f>
        <v/>
      </c>
      <c r="N480" s="63">
        <v>2488</v>
      </c>
      <c r="O480" s="67">
        <f t="shared" si="20"/>
        <v>2.4115755627009738E-2</v>
      </c>
      <c r="P480" s="54" t="s">
        <v>169</v>
      </c>
      <c r="Q480" s="44">
        <v>542</v>
      </c>
      <c r="R480" s="44">
        <v>3724</v>
      </c>
      <c r="S480" s="44">
        <v>795</v>
      </c>
      <c r="T480" s="72" t="s">
        <v>169</v>
      </c>
      <c r="U480" s="44">
        <v>469</v>
      </c>
      <c r="V480" s="66" t="s">
        <v>1101</v>
      </c>
      <c r="W480" s="44" t="s">
        <v>1649</v>
      </c>
      <c r="X480" s="44">
        <v>2533.11</v>
      </c>
      <c r="Y480" s="454"/>
    </row>
    <row r="481" spans="1:25" ht="18" customHeight="1">
      <c r="A481" s="78"/>
      <c r="B481" s="79"/>
      <c r="C481" s="79"/>
      <c r="D481" s="79"/>
      <c r="E481" s="67"/>
      <c r="F481" s="79"/>
      <c r="G481" s="67"/>
      <c r="H481" s="66">
        <v>2060103</v>
      </c>
      <c r="I481" s="66" t="s">
        <v>1102</v>
      </c>
      <c r="J481" s="260">
        <v>1667.4099999999999</v>
      </c>
      <c r="K481" s="260"/>
      <c r="L481" s="63">
        <v>1516</v>
      </c>
      <c r="M481" s="67" t="str">
        <f>+IF(ISERROR(L482/K482),"",L482/K482)</f>
        <v/>
      </c>
      <c r="N481" s="63">
        <v>1618</v>
      </c>
      <c r="O481" s="67">
        <f t="shared" si="20"/>
        <v>-6.3040791100123617E-2</v>
      </c>
      <c r="P481" s="54" t="s">
        <v>178</v>
      </c>
      <c r="Q481" s="44">
        <v>100</v>
      </c>
      <c r="R481" s="44">
        <v>1150</v>
      </c>
      <c r="S481" s="44">
        <v>1053</v>
      </c>
      <c r="T481" s="72" t="s">
        <v>178</v>
      </c>
      <c r="U481" s="44">
        <v>668</v>
      </c>
      <c r="V481" s="66" t="s">
        <v>1102</v>
      </c>
      <c r="W481" s="44" t="s">
        <v>1650</v>
      </c>
      <c r="X481" s="44">
        <v>1667.4099999999999</v>
      </c>
      <c r="Y481" s="454"/>
    </row>
    <row r="482" spans="1:25" ht="18" customHeight="1">
      <c r="A482" s="78"/>
      <c r="B482" s="79"/>
      <c r="C482" s="79"/>
      <c r="D482" s="79"/>
      <c r="E482" s="67"/>
      <c r="F482" s="79"/>
      <c r="G482" s="67"/>
      <c r="H482" s="66">
        <v>2060199</v>
      </c>
      <c r="I482" s="66" t="s">
        <v>1103</v>
      </c>
      <c r="J482" s="260">
        <v>0</v>
      </c>
      <c r="K482" s="260"/>
      <c r="L482" s="63">
        <v>0</v>
      </c>
      <c r="M482" s="67" t="str">
        <f>+IF(ISERROR(L483/K483),"",L483/K483)</f>
        <v/>
      </c>
      <c r="N482" s="63">
        <v>0</v>
      </c>
      <c r="O482" s="67"/>
      <c r="P482" s="54" t="s">
        <v>183</v>
      </c>
      <c r="Q482" s="44">
        <v>246338</v>
      </c>
      <c r="R482" s="44">
        <v>82462</v>
      </c>
      <c r="S482" s="44">
        <v>76388</v>
      </c>
      <c r="T482" s="72" t="s">
        <v>183</v>
      </c>
      <c r="U482" s="44">
        <v>216640</v>
      </c>
      <c r="V482" s="66" t="s">
        <v>1103</v>
      </c>
      <c r="W482" s="44" t="s">
        <v>1651</v>
      </c>
      <c r="X482" s="44">
        <v>0</v>
      </c>
      <c r="Y482" s="454"/>
    </row>
    <row r="483" spans="1:25" ht="18" customHeight="1">
      <c r="A483" s="78"/>
      <c r="B483" s="79"/>
      <c r="C483" s="79"/>
      <c r="D483" s="79"/>
      <c r="E483" s="67"/>
      <c r="F483" s="79"/>
      <c r="G483" s="67"/>
      <c r="H483" s="66">
        <v>20602</v>
      </c>
      <c r="I483" s="66" t="s">
        <v>168</v>
      </c>
      <c r="J483" s="260">
        <v>2990.72</v>
      </c>
      <c r="K483" s="260"/>
      <c r="L483" s="63">
        <v>3733</v>
      </c>
      <c r="M483" s="67"/>
      <c r="N483" s="63">
        <v>10124</v>
      </c>
      <c r="O483" s="67">
        <f t="shared" si="20"/>
        <v>-0.63127222441722641</v>
      </c>
      <c r="P483" s="54" t="s">
        <v>188</v>
      </c>
      <c r="Q483" s="44">
        <v>10526</v>
      </c>
      <c r="R483" s="44">
        <v>10899</v>
      </c>
      <c r="S483" s="44">
        <v>10899</v>
      </c>
      <c r="T483" s="72" t="s">
        <v>188</v>
      </c>
      <c r="U483" s="44">
        <v>9663</v>
      </c>
      <c r="V483" s="66" t="s">
        <v>168</v>
      </c>
      <c r="W483" s="44" t="s">
        <v>1929</v>
      </c>
      <c r="X483" s="44">
        <v>2990.72</v>
      </c>
      <c r="Y483" s="454"/>
    </row>
    <row r="484" spans="1:25" ht="33" customHeight="1">
      <c r="A484" s="78"/>
      <c r="B484" s="79"/>
      <c r="C484" s="79"/>
      <c r="D484" s="79"/>
      <c r="E484" s="67"/>
      <c r="F484" s="79"/>
      <c r="G484" s="67"/>
      <c r="H484" s="66">
        <v>2060201</v>
      </c>
      <c r="I484" s="58" t="s">
        <v>169</v>
      </c>
      <c r="J484" s="260">
        <v>15031.76</v>
      </c>
      <c r="K484" s="228">
        <v>4968</v>
      </c>
      <c r="L484" s="63">
        <v>2795</v>
      </c>
      <c r="M484" s="67">
        <f>L484/K484</f>
        <v>0.5626006441223832</v>
      </c>
      <c r="N484" s="63">
        <v>1142</v>
      </c>
      <c r="O484" s="67">
        <f t="shared" si="20"/>
        <v>1.4474605954465849</v>
      </c>
      <c r="P484" s="54" t="s">
        <v>192</v>
      </c>
      <c r="Q484" s="44">
        <v>1935</v>
      </c>
      <c r="R484" s="44">
        <v>2297</v>
      </c>
      <c r="S484" s="44">
        <v>2267</v>
      </c>
      <c r="T484" s="72" t="s">
        <v>192</v>
      </c>
      <c r="U484" s="44">
        <v>2130</v>
      </c>
      <c r="V484" s="58" t="s">
        <v>169</v>
      </c>
      <c r="W484" s="44" t="s">
        <v>1930</v>
      </c>
      <c r="X484" s="44">
        <v>15031.76</v>
      </c>
      <c r="Y484" s="455" t="s">
        <v>3229</v>
      </c>
    </row>
    <row r="485" spans="1:25" ht="18" customHeight="1">
      <c r="A485" s="78"/>
      <c r="B485" s="79"/>
      <c r="C485" s="79"/>
      <c r="D485" s="79"/>
      <c r="E485" s="67"/>
      <c r="F485" s="79"/>
      <c r="G485" s="67"/>
      <c r="H485" s="66">
        <v>2060202</v>
      </c>
      <c r="I485" s="66" t="s">
        <v>170</v>
      </c>
      <c r="J485" s="260">
        <v>0</v>
      </c>
      <c r="K485" s="260"/>
      <c r="L485" s="63">
        <v>0</v>
      </c>
      <c r="M485" s="67" t="str">
        <f t="shared" ref="M485:M491" si="21">+IF(ISERROR(L486/K486),"",L486/K486)</f>
        <v/>
      </c>
      <c r="N485" s="63">
        <v>0</v>
      </c>
      <c r="O485" s="67"/>
      <c r="P485" s="54" t="s">
        <v>197</v>
      </c>
      <c r="Q485" s="44">
        <v>3869</v>
      </c>
      <c r="R485" s="44">
        <v>3787</v>
      </c>
      <c r="S485" s="44">
        <v>3787</v>
      </c>
      <c r="T485" s="72" t="s">
        <v>197</v>
      </c>
      <c r="U485" s="44">
        <v>3007</v>
      </c>
      <c r="V485" s="66" t="s">
        <v>170</v>
      </c>
      <c r="W485" s="44" t="s">
        <v>1931</v>
      </c>
      <c r="X485" s="44">
        <v>0</v>
      </c>
      <c r="Y485" s="454"/>
    </row>
    <row r="486" spans="1:25" ht="18" customHeight="1">
      <c r="A486" s="78"/>
      <c r="B486" s="79"/>
      <c r="C486" s="79"/>
      <c r="D486" s="79"/>
      <c r="E486" s="67"/>
      <c r="F486" s="79"/>
      <c r="G486" s="67"/>
      <c r="H486" s="66">
        <v>2060203</v>
      </c>
      <c r="I486" s="66" t="s">
        <v>171</v>
      </c>
      <c r="J486" s="260">
        <v>0</v>
      </c>
      <c r="K486" s="260"/>
      <c r="L486" s="63">
        <v>0</v>
      </c>
      <c r="M486" s="67" t="str">
        <f t="shared" si="21"/>
        <v/>
      </c>
      <c r="N486" s="63">
        <v>0</v>
      </c>
      <c r="O486" s="67"/>
      <c r="P486" s="54" t="s">
        <v>203</v>
      </c>
      <c r="Q486" s="44">
        <v>382</v>
      </c>
      <c r="R486" s="44">
        <v>440</v>
      </c>
      <c r="S486" s="44">
        <v>440</v>
      </c>
      <c r="T486" s="72" t="s">
        <v>203</v>
      </c>
      <c r="U486" s="44">
        <v>330</v>
      </c>
      <c r="V486" s="66" t="s">
        <v>171</v>
      </c>
      <c r="W486" s="44" t="s">
        <v>1932</v>
      </c>
      <c r="X486" s="44">
        <v>0</v>
      </c>
      <c r="Y486" s="454"/>
    </row>
    <row r="487" spans="1:25" ht="18" customHeight="1">
      <c r="A487" s="78"/>
      <c r="B487" s="79"/>
      <c r="C487" s="79"/>
      <c r="D487" s="79"/>
      <c r="E487" s="67"/>
      <c r="F487" s="79"/>
      <c r="G487" s="67"/>
      <c r="H487" s="66">
        <v>2060204</v>
      </c>
      <c r="I487" s="66" t="s">
        <v>172</v>
      </c>
      <c r="J487" s="260">
        <v>4068.4</v>
      </c>
      <c r="K487" s="260"/>
      <c r="L487" s="63">
        <v>2667</v>
      </c>
      <c r="M487" s="67" t="str">
        <f t="shared" si="21"/>
        <v/>
      </c>
      <c r="N487" s="63">
        <v>1062</v>
      </c>
      <c r="O487" s="67">
        <f t="shared" si="20"/>
        <v>1.5112994350282487</v>
      </c>
      <c r="P487" s="54" t="s">
        <v>1015</v>
      </c>
      <c r="Q487" s="44">
        <v>310000</v>
      </c>
      <c r="R487" s="44">
        <v>200150</v>
      </c>
      <c r="S487" s="44">
        <v>200150</v>
      </c>
      <c r="T487" s="72" t="s">
        <v>1015</v>
      </c>
      <c r="U487" s="44">
        <v>579195</v>
      </c>
      <c r="V487" s="66" t="s">
        <v>172</v>
      </c>
      <c r="W487" s="44" t="s">
        <v>1933</v>
      </c>
      <c r="X487" s="44">
        <v>4068.4</v>
      </c>
      <c r="Y487" s="454"/>
    </row>
    <row r="488" spans="1:25" ht="18" customHeight="1">
      <c r="A488" s="78"/>
      <c r="B488" s="79"/>
      <c r="C488" s="79"/>
      <c r="D488" s="79"/>
      <c r="E488" s="67"/>
      <c r="F488" s="79"/>
      <c r="G488" s="67"/>
      <c r="H488" s="66">
        <v>2060205</v>
      </c>
      <c r="I488" s="66" t="s">
        <v>173</v>
      </c>
      <c r="J488" s="260">
        <v>9350</v>
      </c>
      <c r="K488" s="260"/>
      <c r="L488" s="63">
        <v>0</v>
      </c>
      <c r="M488" s="67" t="str">
        <f t="shared" si="21"/>
        <v/>
      </c>
      <c r="N488" s="63">
        <v>0</v>
      </c>
      <c r="O488" s="67"/>
      <c r="P488" s="54" t="s">
        <v>1016</v>
      </c>
      <c r="Q488" s="44">
        <v>257130</v>
      </c>
      <c r="R488" s="44">
        <v>494026</v>
      </c>
      <c r="S488" s="44">
        <v>492216</v>
      </c>
      <c r="T488" s="72" t="s">
        <v>1016</v>
      </c>
      <c r="U488" s="44">
        <v>388130</v>
      </c>
      <c r="V488" s="66" t="s">
        <v>173</v>
      </c>
      <c r="W488" s="44" t="s">
        <v>1934</v>
      </c>
      <c r="X488" s="44">
        <v>9350</v>
      </c>
      <c r="Y488" s="454"/>
    </row>
    <row r="489" spans="1:25" ht="18" customHeight="1">
      <c r="A489" s="78"/>
      <c r="B489" s="79"/>
      <c r="C489" s="79"/>
      <c r="D489" s="79"/>
      <c r="E489" s="67"/>
      <c r="F489" s="79"/>
      <c r="G489" s="67"/>
      <c r="H489" s="66">
        <v>2060206</v>
      </c>
      <c r="I489" s="66" t="s">
        <v>174</v>
      </c>
      <c r="J489" s="260">
        <v>0</v>
      </c>
      <c r="K489" s="260"/>
      <c r="L489" s="63">
        <v>0</v>
      </c>
      <c r="M489" s="67" t="str">
        <f t="shared" si="21"/>
        <v/>
      </c>
      <c r="N489" s="63">
        <v>0</v>
      </c>
      <c r="O489" s="67"/>
      <c r="P489" s="54" t="s">
        <v>214</v>
      </c>
      <c r="Q489" s="44">
        <v>146478</v>
      </c>
      <c r="R489" s="44">
        <v>388354</v>
      </c>
      <c r="S489" s="44">
        <v>387994</v>
      </c>
      <c r="T489" s="72"/>
      <c r="V489" s="66" t="s">
        <v>174</v>
      </c>
      <c r="W489" s="44" t="s">
        <v>1935</v>
      </c>
      <c r="X489" s="44">
        <v>0</v>
      </c>
      <c r="Y489" s="454"/>
    </row>
    <row r="490" spans="1:25" ht="18" customHeight="1">
      <c r="A490" s="78"/>
      <c r="B490" s="79"/>
      <c r="C490" s="79"/>
      <c r="D490" s="79"/>
      <c r="E490" s="67"/>
      <c r="F490" s="79"/>
      <c r="G490" s="67"/>
      <c r="H490" s="66">
        <v>2060207</v>
      </c>
      <c r="I490" s="66" t="s">
        <v>175</v>
      </c>
      <c r="J490" s="260">
        <v>1000</v>
      </c>
      <c r="K490" s="260"/>
      <c r="L490" s="63">
        <v>0</v>
      </c>
      <c r="M490" s="67" t="str">
        <f t="shared" si="21"/>
        <v/>
      </c>
      <c r="N490" s="63">
        <v>0</v>
      </c>
      <c r="O490" s="67"/>
      <c r="P490" s="54" t="s">
        <v>215</v>
      </c>
      <c r="Q490" s="44">
        <v>68691</v>
      </c>
      <c r="R490" s="44">
        <v>32131</v>
      </c>
      <c r="S490" s="44">
        <v>31901</v>
      </c>
      <c r="T490" s="72"/>
      <c r="V490" s="66" t="s">
        <v>175</v>
      </c>
      <c r="W490" s="44" t="s">
        <v>1936</v>
      </c>
      <c r="X490" s="44">
        <v>1000</v>
      </c>
      <c r="Y490" s="454"/>
    </row>
    <row r="491" spans="1:25" ht="18" customHeight="1">
      <c r="A491" s="78"/>
      <c r="B491" s="79"/>
      <c r="C491" s="79"/>
      <c r="D491" s="79"/>
      <c r="E491" s="67"/>
      <c r="F491" s="79"/>
      <c r="G491" s="67"/>
      <c r="H491" s="66">
        <v>2060299</v>
      </c>
      <c r="I491" s="66" t="s">
        <v>176</v>
      </c>
      <c r="J491" s="260">
        <v>0</v>
      </c>
      <c r="K491" s="260"/>
      <c r="L491" s="63">
        <v>0</v>
      </c>
      <c r="M491" s="67" t="str">
        <f t="shared" si="21"/>
        <v/>
      </c>
      <c r="N491" s="63">
        <v>0</v>
      </c>
      <c r="O491" s="67"/>
      <c r="P491" s="54" t="s">
        <v>226</v>
      </c>
      <c r="Q491" s="44">
        <v>7152</v>
      </c>
      <c r="R491" s="44">
        <v>4840</v>
      </c>
      <c r="S491" s="44">
        <v>4840</v>
      </c>
      <c r="T491" s="72"/>
      <c r="V491" s="66" t="s">
        <v>176</v>
      </c>
      <c r="W491" s="44" t="s">
        <v>1937</v>
      </c>
      <c r="X491" s="44">
        <v>0</v>
      </c>
      <c r="Y491" s="454"/>
    </row>
    <row r="492" spans="1:25" ht="18" customHeight="1">
      <c r="A492" s="78"/>
      <c r="B492" s="79"/>
      <c r="C492" s="79"/>
      <c r="D492" s="79"/>
      <c r="E492" s="67"/>
      <c r="F492" s="79"/>
      <c r="G492" s="67"/>
      <c r="H492" s="66">
        <v>20603</v>
      </c>
      <c r="I492" s="66" t="s">
        <v>177</v>
      </c>
      <c r="J492" s="260">
        <v>613.36</v>
      </c>
      <c r="K492" s="260"/>
      <c r="L492" s="63">
        <v>128</v>
      </c>
      <c r="M492" s="67"/>
      <c r="N492" s="63">
        <v>80</v>
      </c>
      <c r="O492" s="67">
        <f t="shared" si="20"/>
        <v>0.60000000000000009</v>
      </c>
      <c r="P492" s="54" t="s">
        <v>231</v>
      </c>
      <c r="Q492" s="44">
        <v>10266</v>
      </c>
      <c r="R492" s="44">
        <v>245948</v>
      </c>
      <c r="S492" s="44">
        <v>245818</v>
      </c>
      <c r="T492" s="72"/>
      <c r="V492" s="66" t="s">
        <v>177</v>
      </c>
      <c r="W492" s="44" t="s">
        <v>1938</v>
      </c>
      <c r="X492" s="44">
        <v>613.36</v>
      </c>
      <c r="Y492" s="454"/>
    </row>
    <row r="493" spans="1:25" ht="44.25" customHeight="1">
      <c r="A493" s="78"/>
      <c r="B493" s="79"/>
      <c r="C493" s="79"/>
      <c r="D493" s="79"/>
      <c r="E493" s="67"/>
      <c r="F493" s="79"/>
      <c r="G493" s="67"/>
      <c r="H493" s="66">
        <v>2060301</v>
      </c>
      <c r="I493" s="58" t="s">
        <v>178</v>
      </c>
      <c r="J493" s="260">
        <v>23854.17</v>
      </c>
      <c r="K493" s="228">
        <v>10262</v>
      </c>
      <c r="L493" s="63">
        <v>8545</v>
      </c>
      <c r="M493" s="67">
        <f>L493/K493</f>
        <v>0.83268368739037224</v>
      </c>
      <c r="N493" s="63">
        <v>524</v>
      </c>
      <c r="O493" s="67">
        <f t="shared" si="20"/>
        <v>15.307251908396946</v>
      </c>
      <c r="P493" s="54" t="s">
        <v>239</v>
      </c>
      <c r="Q493" s="44">
        <v>3345</v>
      </c>
      <c r="R493" s="44">
        <v>3169</v>
      </c>
      <c r="S493" s="44">
        <v>3169</v>
      </c>
      <c r="T493" s="72"/>
      <c r="V493" s="58" t="s">
        <v>178</v>
      </c>
      <c r="W493" s="44" t="s">
        <v>1939</v>
      </c>
      <c r="X493" s="44">
        <v>23854.17</v>
      </c>
      <c r="Y493" s="455" t="s">
        <v>3230</v>
      </c>
    </row>
    <row r="494" spans="1:25" ht="18" customHeight="1">
      <c r="A494" s="78"/>
      <c r="B494" s="79"/>
      <c r="C494" s="79"/>
      <c r="D494" s="79"/>
      <c r="E494" s="67"/>
      <c r="F494" s="79"/>
      <c r="G494" s="67"/>
      <c r="H494" s="66">
        <v>2060302</v>
      </c>
      <c r="I494" s="66" t="s">
        <v>170</v>
      </c>
      <c r="J494" s="260">
        <v>0</v>
      </c>
      <c r="K494" s="260"/>
      <c r="L494" s="63">
        <v>0</v>
      </c>
      <c r="M494" s="67" t="str">
        <f>+IF(ISERROR(L495/K495),"",L495/K495)</f>
        <v/>
      </c>
      <c r="N494" s="63">
        <v>0</v>
      </c>
      <c r="O494" s="67"/>
      <c r="P494" s="54" t="s">
        <v>245</v>
      </c>
      <c r="Q494" s="44">
        <v>110</v>
      </c>
      <c r="R494" s="44">
        <v>137</v>
      </c>
      <c r="S494" s="44">
        <v>137</v>
      </c>
      <c r="T494" s="72"/>
      <c r="V494" s="66" t="s">
        <v>170</v>
      </c>
      <c r="W494" s="44" t="s">
        <v>1931</v>
      </c>
      <c r="X494" s="44">
        <v>0</v>
      </c>
      <c r="Y494" s="454"/>
    </row>
    <row r="495" spans="1:25" ht="18" customHeight="1">
      <c r="A495" s="78"/>
      <c r="B495" s="79"/>
      <c r="C495" s="79"/>
      <c r="D495" s="79"/>
      <c r="E495" s="67"/>
      <c r="F495" s="79"/>
      <c r="G495" s="67"/>
      <c r="H495" s="66">
        <v>2060303</v>
      </c>
      <c r="I495" s="66" t="s">
        <v>179</v>
      </c>
      <c r="J495" s="260">
        <v>3662.47</v>
      </c>
      <c r="K495" s="260"/>
      <c r="L495" s="63">
        <v>1303</v>
      </c>
      <c r="M495" s="67" t="str">
        <f>+IF(ISERROR(L496/K496),"",L496/K496)</f>
        <v/>
      </c>
      <c r="N495" s="63">
        <v>290</v>
      </c>
      <c r="O495" s="67">
        <f t="shared" si="20"/>
        <v>3.4931034482758623</v>
      </c>
      <c r="P495" s="54" t="s">
        <v>1017</v>
      </c>
      <c r="Q495" s="44">
        <v>56914</v>
      </c>
      <c r="R495" s="44">
        <v>102129</v>
      </c>
      <c r="S495" s="44">
        <v>102129</v>
      </c>
      <c r="T495" s="72"/>
      <c r="V495" s="66" t="s">
        <v>179</v>
      </c>
      <c r="W495" s="44" t="s">
        <v>1940</v>
      </c>
      <c r="X495" s="44">
        <v>3662.47</v>
      </c>
      <c r="Y495" s="454"/>
    </row>
    <row r="496" spans="1:25" ht="18" customHeight="1">
      <c r="A496" s="78"/>
      <c r="B496" s="79"/>
      <c r="C496" s="79"/>
      <c r="D496" s="79"/>
      <c r="E496" s="67"/>
      <c r="F496" s="79"/>
      <c r="G496" s="67"/>
      <c r="H496" s="66">
        <v>2060304</v>
      </c>
      <c r="I496" s="66" t="s">
        <v>180</v>
      </c>
      <c r="J496" s="260">
        <v>20141.7</v>
      </c>
      <c r="K496" s="260"/>
      <c r="L496" s="63">
        <v>300</v>
      </c>
      <c r="M496" s="67" t="str">
        <f>+IF(ISERROR(L497/K497),"",L497/K497)</f>
        <v/>
      </c>
      <c r="N496" s="63">
        <v>234</v>
      </c>
      <c r="O496" s="67">
        <f t="shared" si="20"/>
        <v>0.28205128205128216</v>
      </c>
      <c r="P496" s="54" t="s">
        <v>255</v>
      </c>
      <c r="Q496" s="44">
        <v>366200</v>
      </c>
      <c r="R496" s="44">
        <v>310496</v>
      </c>
      <c r="S496" s="44">
        <v>294487</v>
      </c>
      <c r="T496" s="72"/>
      <c r="V496" s="66" t="s">
        <v>180</v>
      </c>
      <c r="W496" s="44" t="s">
        <v>1941</v>
      </c>
      <c r="X496" s="44">
        <v>20141.7</v>
      </c>
      <c r="Y496" s="454"/>
    </row>
    <row r="497" spans="1:25" ht="18" customHeight="1">
      <c r="A497" s="78"/>
      <c r="B497" s="79"/>
      <c r="C497" s="79"/>
      <c r="D497" s="79"/>
      <c r="E497" s="67"/>
      <c r="F497" s="79"/>
      <c r="G497" s="67"/>
      <c r="H497" s="66">
        <v>2060399</v>
      </c>
      <c r="I497" s="66" t="s">
        <v>181</v>
      </c>
      <c r="J497" s="260">
        <v>50</v>
      </c>
      <c r="K497" s="260"/>
      <c r="L497" s="63">
        <v>27</v>
      </c>
      <c r="M497" s="67" t="str">
        <f>+IF(ISERROR(L498/K498),"",L498/K498)</f>
        <v/>
      </c>
      <c r="N497" s="63">
        <v>0</v>
      </c>
      <c r="O497" s="67"/>
      <c r="P497" s="54" t="s">
        <v>256</v>
      </c>
      <c r="Q497" s="44">
        <v>50959</v>
      </c>
      <c r="R497" s="44">
        <v>52383</v>
      </c>
      <c r="S497" s="44">
        <v>52383</v>
      </c>
      <c r="T497" s="72"/>
      <c r="V497" s="66" t="s">
        <v>181</v>
      </c>
      <c r="W497" s="44" t="s">
        <v>1942</v>
      </c>
      <c r="X497" s="44">
        <v>50</v>
      </c>
      <c r="Y497" s="454"/>
    </row>
    <row r="498" spans="1:25" ht="18" customHeight="1">
      <c r="A498" s="78"/>
      <c r="B498" s="79"/>
      <c r="C498" s="79"/>
      <c r="D498" s="79"/>
      <c r="E498" s="67"/>
      <c r="F498" s="79"/>
      <c r="G498" s="67"/>
      <c r="H498" s="66">
        <v>20604</v>
      </c>
      <c r="I498" s="66" t="s">
        <v>182</v>
      </c>
      <c r="J498" s="260">
        <v>0</v>
      </c>
      <c r="K498" s="260"/>
      <c r="L498" s="63">
        <v>6915</v>
      </c>
      <c r="M498" s="67"/>
      <c r="N498" s="63">
        <v>0</v>
      </c>
      <c r="O498" s="67"/>
      <c r="P498" s="54" t="s">
        <v>266</v>
      </c>
      <c r="Q498" s="44">
        <v>9656</v>
      </c>
      <c r="R498" s="44">
        <v>9663</v>
      </c>
      <c r="S498" s="44">
        <v>9621</v>
      </c>
      <c r="T498" s="72"/>
      <c r="V498" s="66" t="s">
        <v>182</v>
      </c>
      <c r="W498" s="44" t="s">
        <v>1943</v>
      </c>
      <c r="X498" s="44">
        <v>0</v>
      </c>
      <c r="Y498" s="454"/>
    </row>
    <row r="499" spans="1:25" ht="45" customHeight="1">
      <c r="A499" s="78"/>
      <c r="B499" s="79"/>
      <c r="C499" s="79"/>
      <c r="D499" s="79"/>
      <c r="E499" s="67"/>
      <c r="F499" s="79"/>
      <c r="G499" s="67"/>
      <c r="H499" s="66">
        <v>2060401</v>
      </c>
      <c r="I499" s="58" t="s">
        <v>183</v>
      </c>
      <c r="J499" s="260">
        <v>385688.03</v>
      </c>
      <c r="K499" s="228">
        <v>359823</v>
      </c>
      <c r="L499" s="63">
        <v>356799</v>
      </c>
      <c r="M499" s="67">
        <f>L499/K499</f>
        <v>0.99159586796841781</v>
      </c>
      <c r="N499" s="63">
        <v>217020</v>
      </c>
      <c r="O499" s="67">
        <f t="shared" si="20"/>
        <v>0.64408349460879188</v>
      </c>
      <c r="P499" s="54" t="s">
        <v>274</v>
      </c>
      <c r="Q499" s="44">
        <v>10784</v>
      </c>
      <c r="R499" s="44">
        <v>15402</v>
      </c>
      <c r="S499" s="44">
        <v>10911</v>
      </c>
      <c r="T499" s="72"/>
      <c r="V499" s="58" t="s">
        <v>183</v>
      </c>
      <c r="W499" s="44" t="s">
        <v>1944</v>
      </c>
      <c r="X499" s="44">
        <v>385688.03</v>
      </c>
      <c r="Y499" s="455" t="s">
        <v>3231</v>
      </c>
    </row>
    <row r="500" spans="1:25" ht="18" customHeight="1">
      <c r="A500" s="78"/>
      <c r="B500" s="79"/>
      <c r="C500" s="79"/>
      <c r="D500" s="79"/>
      <c r="E500" s="67"/>
      <c r="F500" s="79"/>
      <c r="G500" s="67"/>
      <c r="H500" s="66">
        <v>2060402</v>
      </c>
      <c r="I500" s="66" t="s">
        <v>170</v>
      </c>
      <c r="J500" s="260">
        <v>310.85000000000002</v>
      </c>
      <c r="K500" s="260"/>
      <c r="L500" s="63">
        <v>334</v>
      </c>
      <c r="M500" s="67"/>
      <c r="N500" s="63">
        <v>269</v>
      </c>
      <c r="O500" s="67">
        <f t="shared" si="20"/>
        <v>0.24163568773234201</v>
      </c>
      <c r="P500" s="54" t="s">
        <v>282</v>
      </c>
      <c r="Q500" s="44">
        <v>0</v>
      </c>
      <c r="R500" s="44">
        <v>0</v>
      </c>
      <c r="S500" s="44">
        <v>0</v>
      </c>
      <c r="T500" s="72"/>
      <c r="V500" s="66" t="s">
        <v>170</v>
      </c>
      <c r="W500" s="44" t="s">
        <v>1931</v>
      </c>
      <c r="X500" s="44">
        <v>310.85000000000002</v>
      </c>
      <c r="Y500" s="454"/>
    </row>
    <row r="501" spans="1:25" ht="18" customHeight="1">
      <c r="A501" s="78"/>
      <c r="B501" s="79"/>
      <c r="C501" s="79"/>
      <c r="D501" s="79"/>
      <c r="E501" s="67"/>
      <c r="F501" s="79"/>
      <c r="G501" s="67"/>
      <c r="H501" s="66">
        <v>2060403</v>
      </c>
      <c r="I501" s="66" t="s">
        <v>184</v>
      </c>
      <c r="J501" s="260">
        <v>12961.86</v>
      </c>
      <c r="K501" s="260"/>
      <c r="L501" s="63">
        <v>2905</v>
      </c>
      <c r="M501" s="67"/>
      <c r="N501" s="63">
        <v>6900</v>
      </c>
      <c r="O501" s="67">
        <f t="shared" si="20"/>
        <v>-0.57898550724637676</v>
      </c>
      <c r="P501" s="54" t="s">
        <v>284</v>
      </c>
      <c r="Q501" s="44">
        <v>115529</v>
      </c>
      <c r="R501" s="44">
        <v>114457</v>
      </c>
      <c r="S501" s="44">
        <v>114457</v>
      </c>
      <c r="T501" s="72"/>
      <c r="V501" s="66" t="s">
        <v>184</v>
      </c>
      <c r="W501" s="44" t="s">
        <v>1945</v>
      </c>
      <c r="X501" s="44">
        <v>12961.86</v>
      </c>
      <c r="Y501" s="454"/>
    </row>
    <row r="502" spans="1:25" ht="18" customHeight="1">
      <c r="A502" s="78"/>
      <c r="B502" s="79"/>
      <c r="C502" s="79"/>
      <c r="D502" s="79"/>
      <c r="E502" s="67"/>
      <c r="F502" s="79"/>
      <c r="G502" s="67"/>
      <c r="H502" s="66">
        <v>2060404</v>
      </c>
      <c r="I502" s="66" t="s">
        <v>185</v>
      </c>
      <c r="J502" s="260">
        <v>24912.240000000002</v>
      </c>
      <c r="K502" s="260"/>
      <c r="L502" s="63">
        <v>8418</v>
      </c>
      <c r="M502" s="67"/>
      <c r="N502" s="63">
        <v>78643</v>
      </c>
      <c r="O502" s="67">
        <f t="shared" si="20"/>
        <v>-0.89295932250804266</v>
      </c>
      <c r="P502" s="54" t="s">
        <v>290</v>
      </c>
      <c r="Q502" s="44">
        <v>0</v>
      </c>
      <c r="R502" s="44">
        <v>0</v>
      </c>
      <c r="S502" s="44">
        <v>0</v>
      </c>
      <c r="T502" s="72"/>
      <c r="V502" s="66" t="s">
        <v>185</v>
      </c>
      <c r="W502" s="44" t="s">
        <v>1946</v>
      </c>
      <c r="X502" s="44">
        <v>24912.240000000002</v>
      </c>
      <c r="Y502" s="454"/>
    </row>
    <row r="503" spans="1:25" ht="18" customHeight="1">
      <c r="A503" s="78"/>
      <c r="B503" s="79"/>
      <c r="C503" s="79"/>
      <c r="D503" s="79"/>
      <c r="E503" s="67"/>
      <c r="F503" s="79"/>
      <c r="G503" s="67"/>
      <c r="H503" s="66">
        <v>2060499</v>
      </c>
      <c r="I503" s="66" t="s">
        <v>186</v>
      </c>
      <c r="J503" s="260">
        <v>455.5</v>
      </c>
      <c r="K503" s="260"/>
      <c r="L503" s="63">
        <v>0</v>
      </c>
      <c r="M503" s="67"/>
      <c r="N503" s="63">
        <v>0</v>
      </c>
      <c r="O503" s="67"/>
      <c r="P503" s="54" t="s">
        <v>294</v>
      </c>
      <c r="Q503" s="44">
        <v>14953</v>
      </c>
      <c r="R503" s="44">
        <v>3391</v>
      </c>
      <c r="S503" s="44">
        <v>1285</v>
      </c>
      <c r="T503" s="72"/>
      <c r="V503" s="66" t="s">
        <v>186</v>
      </c>
      <c r="W503" s="44" t="s">
        <v>1947</v>
      </c>
      <c r="X503" s="44">
        <v>455.5</v>
      </c>
      <c r="Y503" s="454"/>
    </row>
    <row r="504" spans="1:25" ht="18" customHeight="1">
      <c r="A504" s="78"/>
      <c r="B504" s="79"/>
      <c r="C504" s="79"/>
      <c r="D504" s="79"/>
      <c r="E504" s="67"/>
      <c r="F504" s="79"/>
      <c r="G504" s="67"/>
      <c r="H504" s="66">
        <v>20605</v>
      </c>
      <c r="I504" s="66" t="s">
        <v>187</v>
      </c>
      <c r="J504" s="260">
        <v>347047.58</v>
      </c>
      <c r="K504" s="260"/>
      <c r="L504" s="63">
        <v>345142</v>
      </c>
      <c r="M504" s="67"/>
      <c r="N504" s="63">
        <v>131208</v>
      </c>
      <c r="O504" s="67">
        <f t="shared" si="20"/>
        <v>1.6304950917626972</v>
      </c>
      <c r="P504" s="54" t="s">
        <v>308</v>
      </c>
      <c r="Q504" s="44">
        <v>1210</v>
      </c>
      <c r="R504" s="44">
        <v>3224</v>
      </c>
      <c r="S504" s="44">
        <v>1364</v>
      </c>
      <c r="T504" s="72"/>
      <c r="V504" s="66" t="s">
        <v>187</v>
      </c>
      <c r="W504" s="44" t="s">
        <v>1948</v>
      </c>
      <c r="X504" s="44">
        <v>347047.58</v>
      </c>
      <c r="Y504" s="454"/>
    </row>
    <row r="505" spans="1:25" ht="18" customHeight="1">
      <c r="A505" s="78"/>
      <c r="B505" s="79"/>
      <c r="C505" s="79"/>
      <c r="D505" s="79"/>
      <c r="E505" s="67"/>
      <c r="F505" s="79"/>
      <c r="G505" s="67"/>
      <c r="H505" s="66">
        <v>2060501</v>
      </c>
      <c r="I505" s="58" t="s">
        <v>188</v>
      </c>
      <c r="J505" s="260">
        <v>36475.21</v>
      </c>
      <c r="K505" s="228">
        <v>26870</v>
      </c>
      <c r="L505" s="63">
        <v>26557</v>
      </c>
      <c r="M505" s="67">
        <f>L505/K505</f>
        <v>0.98835132117603275</v>
      </c>
      <c r="N505" s="63">
        <v>33438</v>
      </c>
      <c r="O505" s="67">
        <f t="shared" si="20"/>
        <v>-0.20578383874633654</v>
      </c>
      <c r="P505" s="54" t="s">
        <v>316</v>
      </c>
      <c r="Q505" s="44">
        <v>31972</v>
      </c>
      <c r="R505" s="44">
        <v>26026</v>
      </c>
      <c r="S505" s="44">
        <v>20507</v>
      </c>
      <c r="T505" s="72"/>
      <c r="V505" s="58" t="s">
        <v>188</v>
      </c>
      <c r="W505" s="44" t="s">
        <v>1949</v>
      </c>
      <c r="X505" s="44">
        <v>36475.21</v>
      </c>
      <c r="Y505" s="454"/>
    </row>
    <row r="506" spans="1:25" ht="18" customHeight="1">
      <c r="A506" s="78"/>
      <c r="B506" s="79"/>
      <c r="C506" s="79"/>
      <c r="D506" s="79"/>
      <c r="E506" s="67"/>
      <c r="F506" s="79"/>
      <c r="G506" s="67"/>
      <c r="H506" s="66">
        <v>2060502</v>
      </c>
      <c r="I506" s="66" t="s">
        <v>170</v>
      </c>
      <c r="J506" s="260">
        <v>3944.43</v>
      </c>
      <c r="K506" s="260"/>
      <c r="L506" s="63">
        <v>3847</v>
      </c>
      <c r="M506" s="67"/>
      <c r="N506" s="63">
        <v>3575</v>
      </c>
      <c r="O506" s="67">
        <f t="shared" si="20"/>
        <v>7.6083916083916181E-2</v>
      </c>
      <c r="P506" s="54" t="s">
        <v>322</v>
      </c>
      <c r="Q506" s="44">
        <v>7214</v>
      </c>
      <c r="R506" s="44">
        <v>7727</v>
      </c>
      <c r="S506" s="44">
        <v>7643</v>
      </c>
      <c r="T506" s="72"/>
      <c r="V506" s="66" t="s">
        <v>170</v>
      </c>
      <c r="W506" s="44" t="s">
        <v>1931</v>
      </c>
      <c r="X506" s="44">
        <v>3944.43</v>
      </c>
      <c r="Y506" s="454"/>
    </row>
    <row r="507" spans="1:25" ht="18" customHeight="1">
      <c r="A507" s="78"/>
      <c r="B507" s="79"/>
      <c r="C507" s="79"/>
      <c r="D507" s="79"/>
      <c r="E507" s="67"/>
      <c r="F507" s="79"/>
      <c r="G507" s="67"/>
      <c r="H507" s="66">
        <v>2060503</v>
      </c>
      <c r="I507" s="66" t="s">
        <v>189</v>
      </c>
      <c r="J507" s="260">
        <v>11092.279999999999</v>
      </c>
      <c r="K507" s="260"/>
      <c r="L507" s="63">
        <v>2846</v>
      </c>
      <c r="M507" s="67"/>
      <c r="N507" s="63">
        <v>10562</v>
      </c>
      <c r="O507" s="67">
        <f t="shared" si="20"/>
        <v>-0.73054345767846995</v>
      </c>
      <c r="T507" s="72"/>
      <c r="V507" s="66" t="s">
        <v>189</v>
      </c>
      <c r="W507" s="84" t="s">
        <v>1950</v>
      </c>
      <c r="X507" s="84">
        <v>11092.279999999999</v>
      </c>
      <c r="Y507" s="454"/>
    </row>
    <row r="508" spans="1:25" ht="18" customHeight="1">
      <c r="A508" s="78"/>
      <c r="B508" s="79"/>
      <c r="C508" s="79"/>
      <c r="D508" s="79"/>
      <c r="E508" s="67"/>
      <c r="F508" s="79"/>
      <c r="G508" s="67"/>
      <c r="H508" s="66">
        <v>2060599</v>
      </c>
      <c r="I508" s="66" t="s">
        <v>190</v>
      </c>
      <c r="J508" s="260">
        <v>10000</v>
      </c>
      <c r="K508" s="260"/>
      <c r="L508" s="63">
        <v>10000</v>
      </c>
      <c r="M508" s="67"/>
      <c r="N508" s="63">
        <v>0</v>
      </c>
      <c r="O508" s="67"/>
      <c r="T508" s="72"/>
      <c r="V508" s="66" t="s">
        <v>190</v>
      </c>
      <c r="W508" s="44" t="s">
        <v>1951</v>
      </c>
      <c r="X508" s="44">
        <v>10000</v>
      </c>
      <c r="Y508" s="454"/>
    </row>
    <row r="509" spans="1:25" ht="18" customHeight="1">
      <c r="A509" s="78"/>
      <c r="B509" s="79"/>
      <c r="C509" s="79"/>
      <c r="D509" s="79"/>
      <c r="E509" s="67"/>
      <c r="F509" s="79"/>
      <c r="G509" s="67"/>
      <c r="H509" s="66">
        <v>20606</v>
      </c>
      <c r="I509" s="66" t="s">
        <v>191</v>
      </c>
      <c r="J509" s="260">
        <v>11438.5</v>
      </c>
      <c r="K509" s="260"/>
      <c r="L509" s="63">
        <v>9864</v>
      </c>
      <c r="M509" s="67"/>
      <c r="N509" s="63">
        <v>19301</v>
      </c>
      <c r="O509" s="67">
        <f t="shared" si="20"/>
        <v>-0.48893839697425001</v>
      </c>
      <c r="T509" s="72"/>
      <c r="V509" s="66" t="s">
        <v>191</v>
      </c>
      <c r="W509" s="44" t="s">
        <v>1952</v>
      </c>
      <c r="X509" s="44">
        <v>11438.5</v>
      </c>
      <c r="Y509" s="454"/>
    </row>
    <row r="510" spans="1:25" ht="52.5" customHeight="1">
      <c r="A510" s="78"/>
      <c r="B510" s="79"/>
      <c r="C510" s="79"/>
      <c r="D510" s="79"/>
      <c r="E510" s="67"/>
      <c r="F510" s="79"/>
      <c r="G510" s="67"/>
      <c r="H510" s="66">
        <v>2060601</v>
      </c>
      <c r="I510" s="58" t="s">
        <v>192</v>
      </c>
      <c r="J510" s="260">
        <v>25859.38</v>
      </c>
      <c r="K510" s="228">
        <v>6921</v>
      </c>
      <c r="L510" s="63">
        <v>3195</v>
      </c>
      <c r="M510" s="67">
        <f>L510/K510</f>
        <v>0.46163849154746422</v>
      </c>
      <c r="N510" s="63">
        <v>19671</v>
      </c>
      <c r="O510" s="67">
        <f t="shared" si="20"/>
        <v>-0.83757816074424274</v>
      </c>
      <c r="T510" s="72"/>
      <c r="V510" s="58" t="s">
        <v>192</v>
      </c>
      <c r="W510" s="44" t="s">
        <v>1953</v>
      </c>
      <c r="X510" s="44">
        <v>25859.38</v>
      </c>
      <c r="Y510" s="455" t="s">
        <v>3232</v>
      </c>
    </row>
    <row r="511" spans="1:25" ht="18" customHeight="1">
      <c r="A511" s="78"/>
      <c r="B511" s="79"/>
      <c r="C511" s="79"/>
      <c r="D511" s="79"/>
      <c r="E511" s="67"/>
      <c r="F511" s="79"/>
      <c r="G511" s="67"/>
      <c r="H511" s="66">
        <v>2060602</v>
      </c>
      <c r="I511" s="66" t="s">
        <v>193</v>
      </c>
      <c r="J511" s="260">
        <v>1219</v>
      </c>
      <c r="K511" s="260"/>
      <c r="L511" s="63">
        <v>1176</v>
      </c>
      <c r="M511" s="67"/>
      <c r="N511" s="63">
        <v>1382</v>
      </c>
      <c r="O511" s="67">
        <f t="shared" si="20"/>
        <v>-0.14905933429811868</v>
      </c>
      <c r="T511" s="72"/>
      <c r="V511" s="66" t="s">
        <v>193</v>
      </c>
      <c r="W511" s="44" t="s">
        <v>1954</v>
      </c>
      <c r="X511" s="44">
        <v>1219</v>
      </c>
      <c r="Y511" s="454"/>
    </row>
    <row r="512" spans="1:25" ht="18" customHeight="1">
      <c r="A512" s="78"/>
      <c r="B512" s="79"/>
      <c r="C512" s="79"/>
      <c r="D512" s="79"/>
      <c r="E512" s="67"/>
      <c r="F512" s="79"/>
      <c r="G512" s="67"/>
      <c r="H512" s="66">
        <v>2060603</v>
      </c>
      <c r="I512" s="66" t="s">
        <v>194</v>
      </c>
      <c r="J512" s="260">
        <v>494.7</v>
      </c>
      <c r="K512" s="260"/>
      <c r="L512" s="63">
        <v>394</v>
      </c>
      <c r="M512" s="67"/>
      <c r="N512" s="63">
        <v>736</v>
      </c>
      <c r="O512" s="67">
        <f t="shared" si="20"/>
        <v>-0.46467391304347827</v>
      </c>
      <c r="T512" s="72"/>
      <c r="V512" s="66" t="s">
        <v>194</v>
      </c>
      <c r="W512" s="44" t="s">
        <v>1955</v>
      </c>
      <c r="X512" s="44">
        <v>494.7</v>
      </c>
      <c r="Y512" s="454"/>
    </row>
    <row r="513" spans="1:25" ht="18" customHeight="1">
      <c r="A513" s="78"/>
      <c r="B513" s="79"/>
      <c r="C513" s="79"/>
      <c r="D513" s="79"/>
      <c r="E513" s="67"/>
      <c r="F513" s="79"/>
      <c r="G513" s="67"/>
      <c r="H513" s="66">
        <v>2060699</v>
      </c>
      <c r="I513" s="66" t="s">
        <v>195</v>
      </c>
      <c r="J513" s="260">
        <v>0</v>
      </c>
      <c r="K513" s="260"/>
      <c r="L513" s="63">
        <v>0</v>
      </c>
      <c r="M513" s="67"/>
      <c r="N513" s="63">
        <v>0</v>
      </c>
      <c r="O513" s="67"/>
      <c r="T513" s="72"/>
      <c r="V513" s="66" t="s">
        <v>195</v>
      </c>
      <c r="W513" s="44" t="s">
        <v>1956</v>
      </c>
      <c r="X513" s="44">
        <v>0</v>
      </c>
      <c r="Y513" s="454"/>
    </row>
    <row r="514" spans="1:25" ht="18" customHeight="1">
      <c r="A514" s="78"/>
      <c r="B514" s="79"/>
      <c r="C514" s="79"/>
      <c r="D514" s="79"/>
      <c r="E514" s="67"/>
      <c r="F514" s="79"/>
      <c r="G514" s="67"/>
      <c r="H514" s="66">
        <v>20607</v>
      </c>
      <c r="I514" s="66" t="s">
        <v>196</v>
      </c>
      <c r="J514" s="260">
        <v>24145.68</v>
      </c>
      <c r="K514" s="260"/>
      <c r="L514" s="63">
        <v>1625</v>
      </c>
      <c r="M514" s="67"/>
      <c r="N514" s="63">
        <v>17553</v>
      </c>
      <c r="O514" s="67">
        <f t="shared" si="20"/>
        <v>-0.90742323249586965</v>
      </c>
      <c r="T514" s="72"/>
      <c r="V514" s="66" t="s">
        <v>196</v>
      </c>
      <c r="W514" s="44" t="s">
        <v>1957</v>
      </c>
      <c r="X514" s="44">
        <v>24145.68</v>
      </c>
      <c r="Y514" s="454"/>
    </row>
    <row r="515" spans="1:25" ht="18" customHeight="1">
      <c r="A515" s="78"/>
      <c r="B515" s="79"/>
      <c r="C515" s="79"/>
      <c r="D515" s="79"/>
      <c r="E515" s="67"/>
      <c r="F515" s="79"/>
      <c r="G515" s="67"/>
      <c r="H515" s="66">
        <v>2060701</v>
      </c>
      <c r="I515" s="58" t="s">
        <v>197</v>
      </c>
      <c r="J515" s="260">
        <v>4120.6400000000003</v>
      </c>
      <c r="K515" s="228">
        <v>4338</v>
      </c>
      <c r="L515" s="63">
        <v>4303</v>
      </c>
      <c r="M515" s="67">
        <f>L515/K515</f>
        <v>0.99193176579068698</v>
      </c>
      <c r="N515" s="63">
        <v>4245</v>
      </c>
      <c r="O515" s="67">
        <f t="shared" si="20"/>
        <v>1.3663133097762126E-2</v>
      </c>
      <c r="T515" s="72"/>
      <c r="V515" s="58" t="s">
        <v>197</v>
      </c>
      <c r="W515" s="44" t="s">
        <v>1958</v>
      </c>
      <c r="X515" s="44">
        <v>4120.6400000000003</v>
      </c>
      <c r="Y515" s="454"/>
    </row>
    <row r="516" spans="1:25" ht="18" customHeight="1">
      <c r="A516" s="78"/>
      <c r="B516" s="79"/>
      <c r="C516" s="79"/>
      <c r="D516" s="79"/>
      <c r="E516" s="67"/>
      <c r="F516" s="79"/>
      <c r="G516" s="67"/>
      <c r="H516" s="66">
        <v>2060702</v>
      </c>
      <c r="I516" s="66" t="s">
        <v>170</v>
      </c>
      <c r="J516" s="260">
        <v>768</v>
      </c>
      <c r="K516" s="260"/>
      <c r="L516" s="63">
        <v>813</v>
      </c>
      <c r="M516" s="67"/>
      <c r="N516" s="63">
        <v>915</v>
      </c>
      <c r="O516" s="67">
        <f t="shared" si="20"/>
        <v>-0.11147540983606552</v>
      </c>
      <c r="T516" s="72"/>
      <c r="V516" s="66" t="s">
        <v>170</v>
      </c>
      <c r="W516" s="44" t="s">
        <v>1931</v>
      </c>
      <c r="X516" s="44">
        <v>768</v>
      </c>
      <c r="Y516" s="454"/>
    </row>
    <row r="517" spans="1:25" ht="18" customHeight="1">
      <c r="A517" s="78"/>
      <c r="B517" s="79"/>
      <c r="C517" s="79"/>
      <c r="D517" s="79"/>
      <c r="E517" s="67"/>
      <c r="F517" s="79"/>
      <c r="G517" s="67"/>
      <c r="H517" s="66">
        <v>2060703</v>
      </c>
      <c r="I517" s="66" t="s">
        <v>198</v>
      </c>
      <c r="J517" s="260">
        <v>1420</v>
      </c>
      <c r="K517" s="260"/>
      <c r="L517" s="63">
        <v>1445</v>
      </c>
      <c r="M517" s="67"/>
      <c r="N517" s="63">
        <v>1282</v>
      </c>
      <c r="O517" s="67">
        <f t="shared" si="20"/>
        <v>0.1271450858034322</v>
      </c>
      <c r="T517" s="72"/>
      <c r="V517" s="66" t="s">
        <v>198</v>
      </c>
      <c r="W517" s="44" t="s">
        <v>1959</v>
      </c>
      <c r="X517" s="44">
        <v>1420</v>
      </c>
      <c r="Y517" s="454"/>
    </row>
    <row r="518" spans="1:25" ht="18" customHeight="1">
      <c r="A518" s="78"/>
      <c r="B518" s="79"/>
      <c r="C518" s="79"/>
      <c r="D518" s="79"/>
      <c r="E518" s="67"/>
      <c r="F518" s="79"/>
      <c r="G518" s="67"/>
      <c r="H518" s="66">
        <v>2060704</v>
      </c>
      <c r="I518" s="66" t="s">
        <v>199</v>
      </c>
      <c r="J518" s="260">
        <v>485.25</v>
      </c>
      <c r="K518" s="260"/>
      <c r="L518" s="63">
        <v>568</v>
      </c>
      <c r="M518" s="67"/>
      <c r="N518" s="63">
        <v>533</v>
      </c>
      <c r="O518" s="67">
        <f t="shared" si="20"/>
        <v>6.5666041275797449E-2</v>
      </c>
      <c r="T518" s="72"/>
      <c r="V518" s="66" t="s">
        <v>199</v>
      </c>
      <c r="W518" s="44" t="s">
        <v>1960</v>
      </c>
      <c r="X518" s="44">
        <v>485.25</v>
      </c>
      <c r="Y518" s="454"/>
    </row>
    <row r="519" spans="1:25" ht="18" customHeight="1">
      <c r="A519" s="78"/>
      <c r="B519" s="79"/>
      <c r="C519" s="79"/>
      <c r="D519" s="79"/>
      <c r="E519" s="67"/>
      <c r="F519" s="79"/>
      <c r="G519" s="67"/>
      <c r="H519" s="66">
        <v>2060705</v>
      </c>
      <c r="I519" s="66" t="s">
        <v>200</v>
      </c>
      <c r="J519" s="260">
        <v>165</v>
      </c>
      <c r="K519" s="260"/>
      <c r="L519" s="63">
        <v>165</v>
      </c>
      <c r="M519" s="67"/>
      <c r="N519" s="63">
        <v>165</v>
      </c>
      <c r="O519" s="67">
        <f t="shared" si="20"/>
        <v>0</v>
      </c>
      <c r="T519" s="72"/>
      <c r="V519" s="66" t="s">
        <v>200</v>
      </c>
      <c r="W519" s="44" t="s">
        <v>1961</v>
      </c>
      <c r="X519" s="44">
        <v>165</v>
      </c>
      <c r="Y519" s="454"/>
    </row>
    <row r="520" spans="1:25" ht="18" customHeight="1">
      <c r="A520" s="78"/>
      <c r="B520" s="79"/>
      <c r="C520" s="79"/>
      <c r="D520" s="79"/>
      <c r="E520" s="67"/>
      <c r="F520" s="79"/>
      <c r="G520" s="67"/>
      <c r="H520" s="66">
        <v>2060799</v>
      </c>
      <c r="I520" s="66" t="s">
        <v>201</v>
      </c>
      <c r="J520" s="260">
        <v>991</v>
      </c>
      <c r="K520" s="260"/>
      <c r="L520" s="63">
        <v>1023</v>
      </c>
      <c r="M520" s="67"/>
      <c r="N520" s="63">
        <v>766</v>
      </c>
      <c r="O520" s="67">
        <f t="shared" si="20"/>
        <v>0.335509138381201</v>
      </c>
      <c r="T520" s="72"/>
      <c r="V520" s="66" t="s">
        <v>201</v>
      </c>
      <c r="W520" s="44" t="s">
        <v>1962</v>
      </c>
      <c r="X520" s="44">
        <v>991</v>
      </c>
      <c r="Y520" s="454"/>
    </row>
    <row r="521" spans="1:25" ht="18" customHeight="1">
      <c r="A521" s="78"/>
      <c r="B521" s="79"/>
      <c r="C521" s="79"/>
      <c r="D521" s="79"/>
      <c r="E521" s="67"/>
      <c r="F521" s="79"/>
      <c r="G521" s="67"/>
      <c r="H521" s="66">
        <v>20608</v>
      </c>
      <c r="I521" s="66" t="s">
        <v>202</v>
      </c>
      <c r="J521" s="260">
        <v>291.39</v>
      </c>
      <c r="K521" s="260"/>
      <c r="L521" s="63">
        <v>289</v>
      </c>
      <c r="M521" s="67"/>
      <c r="N521" s="63">
        <v>584</v>
      </c>
      <c r="O521" s="67">
        <f t="shared" si="20"/>
        <v>-0.50513698630136994</v>
      </c>
      <c r="T521" s="72"/>
      <c r="V521" s="66" t="s">
        <v>202</v>
      </c>
      <c r="W521" s="44" t="s">
        <v>1963</v>
      </c>
      <c r="X521" s="44">
        <v>291.39</v>
      </c>
      <c r="Y521" s="454"/>
    </row>
    <row r="522" spans="1:25" ht="18" customHeight="1">
      <c r="A522" s="78"/>
      <c r="B522" s="79"/>
      <c r="C522" s="79"/>
      <c r="D522" s="79"/>
      <c r="E522" s="67"/>
      <c r="F522" s="79"/>
      <c r="G522" s="67"/>
      <c r="H522" s="66">
        <v>2060801</v>
      </c>
      <c r="I522" s="58" t="s">
        <v>203</v>
      </c>
      <c r="J522" s="265">
        <v>536.74</v>
      </c>
      <c r="K522" s="228">
        <v>674</v>
      </c>
      <c r="L522" s="63">
        <v>674</v>
      </c>
      <c r="M522" s="67">
        <f>L522/K522</f>
        <v>1</v>
      </c>
      <c r="N522" s="63">
        <v>657</v>
      </c>
      <c r="O522" s="67">
        <f t="shared" si="20"/>
        <v>2.5875190258751957E-2</v>
      </c>
      <c r="T522" s="72"/>
      <c r="V522" s="58" t="s">
        <v>203</v>
      </c>
      <c r="W522" s="44" t="s">
        <v>1964</v>
      </c>
      <c r="X522" s="44">
        <v>536.74</v>
      </c>
      <c r="Y522" s="454"/>
    </row>
    <row r="523" spans="1:25" ht="18" customHeight="1">
      <c r="A523" s="78"/>
      <c r="B523" s="79"/>
      <c r="C523" s="79"/>
      <c r="D523" s="79"/>
      <c r="E523" s="67"/>
      <c r="F523" s="79"/>
      <c r="G523" s="67"/>
      <c r="H523" s="66">
        <v>2060802</v>
      </c>
      <c r="I523" s="66" t="s">
        <v>204</v>
      </c>
      <c r="J523" s="260">
        <v>0</v>
      </c>
      <c r="K523" s="260"/>
      <c r="L523" s="63">
        <v>0</v>
      </c>
      <c r="M523" s="67"/>
      <c r="N523" s="63">
        <v>0</v>
      </c>
      <c r="O523" s="67"/>
      <c r="T523" s="72"/>
      <c r="V523" s="66" t="s">
        <v>204</v>
      </c>
      <c r="W523" s="44" t="s">
        <v>1965</v>
      </c>
      <c r="X523" s="44">
        <v>0</v>
      </c>
      <c r="Y523" s="454"/>
    </row>
    <row r="524" spans="1:25" ht="18" customHeight="1">
      <c r="A524" s="78"/>
      <c r="B524" s="79"/>
      <c r="C524" s="79"/>
      <c r="D524" s="79"/>
      <c r="E524" s="67"/>
      <c r="F524" s="79"/>
      <c r="G524" s="67"/>
      <c r="H524" s="66">
        <v>2060899</v>
      </c>
      <c r="I524" s="66" t="s">
        <v>205</v>
      </c>
      <c r="J524" s="260">
        <v>0</v>
      </c>
      <c r="K524" s="260"/>
      <c r="L524" s="63">
        <v>0</v>
      </c>
      <c r="M524" s="67"/>
      <c r="N524" s="63">
        <v>0</v>
      </c>
      <c r="O524" s="67"/>
      <c r="T524" s="72"/>
      <c r="V524" s="66" t="s">
        <v>205</v>
      </c>
      <c r="W524" s="44" t="s">
        <v>1966</v>
      </c>
      <c r="X524" s="44">
        <v>0</v>
      </c>
      <c r="Y524" s="454"/>
    </row>
    <row r="525" spans="1:25" ht="18" customHeight="1">
      <c r="A525" s="78"/>
      <c r="B525" s="79"/>
      <c r="C525" s="79"/>
      <c r="D525" s="79"/>
      <c r="E525" s="67"/>
      <c r="F525" s="79"/>
      <c r="G525" s="67"/>
      <c r="H525" s="66">
        <v>20609</v>
      </c>
      <c r="I525" s="66" t="s">
        <v>206</v>
      </c>
      <c r="J525" s="260">
        <v>536.74</v>
      </c>
      <c r="K525" s="260"/>
      <c r="L525" s="63">
        <v>674</v>
      </c>
      <c r="M525" s="67"/>
      <c r="N525" s="63">
        <v>657</v>
      </c>
      <c r="O525" s="67">
        <f t="shared" si="20"/>
        <v>2.5875190258751957E-2</v>
      </c>
      <c r="T525" s="72"/>
      <c r="V525" s="66" t="s">
        <v>206</v>
      </c>
      <c r="W525" s="44" t="s">
        <v>1967</v>
      </c>
      <c r="X525" s="44">
        <v>536.74</v>
      </c>
      <c r="Y525" s="454"/>
    </row>
    <row r="526" spans="1:25" ht="37.5" customHeight="1">
      <c r="A526" s="78"/>
      <c r="B526" s="79"/>
      <c r="C526" s="79"/>
      <c r="D526" s="79"/>
      <c r="E526" s="67"/>
      <c r="F526" s="79"/>
      <c r="G526" s="67"/>
      <c r="H526" s="66">
        <v>2060901</v>
      </c>
      <c r="I526" s="58" t="s">
        <v>207</v>
      </c>
      <c r="J526" s="260">
        <v>168753</v>
      </c>
      <c r="K526" s="228">
        <v>133105</v>
      </c>
      <c r="L526" s="63">
        <v>133105</v>
      </c>
      <c r="M526" s="67">
        <f>L526/K526</f>
        <v>1</v>
      </c>
      <c r="N526" s="63">
        <v>14313</v>
      </c>
      <c r="O526" s="67">
        <f t="shared" si="20"/>
        <v>8.2995877873262067</v>
      </c>
      <c r="T526" s="72"/>
      <c r="V526" s="58" t="s">
        <v>207</v>
      </c>
      <c r="W526" s="44" t="s">
        <v>1968</v>
      </c>
      <c r="X526" s="44">
        <v>168753</v>
      </c>
      <c r="Y526" s="455" t="s">
        <v>3233</v>
      </c>
    </row>
    <row r="527" spans="1:25" ht="18" customHeight="1">
      <c r="A527" s="78"/>
      <c r="B527" s="79"/>
      <c r="C527" s="79"/>
      <c r="D527" s="79"/>
      <c r="E527" s="67"/>
      <c r="F527" s="79"/>
      <c r="G527" s="67"/>
      <c r="H527" s="66">
        <v>20699</v>
      </c>
      <c r="I527" s="66" t="s">
        <v>208</v>
      </c>
      <c r="J527" s="260">
        <v>168753</v>
      </c>
      <c r="K527" s="260"/>
      <c r="L527" s="63">
        <v>133105</v>
      </c>
      <c r="M527" s="67"/>
      <c r="N527" s="63">
        <v>14313</v>
      </c>
      <c r="O527" s="67">
        <f t="shared" si="20"/>
        <v>8.2995877873262067</v>
      </c>
      <c r="T527" s="72"/>
      <c r="V527" s="66" t="s">
        <v>208</v>
      </c>
      <c r="W527" s="44" t="s">
        <v>1969</v>
      </c>
      <c r="X527" s="44">
        <v>168753</v>
      </c>
      <c r="Y527" s="454"/>
    </row>
    <row r="528" spans="1:25" ht="36.75" customHeight="1">
      <c r="A528" s="78"/>
      <c r="B528" s="79"/>
      <c r="C528" s="79"/>
      <c r="D528" s="79"/>
      <c r="E528" s="67"/>
      <c r="F528" s="79"/>
      <c r="G528" s="67"/>
      <c r="H528" s="66">
        <v>2069901</v>
      </c>
      <c r="I528" s="58" t="s">
        <v>209</v>
      </c>
      <c r="J528" s="260">
        <v>512522.9</v>
      </c>
      <c r="K528" s="228">
        <v>1168879</v>
      </c>
      <c r="L528" s="63">
        <v>1167430</v>
      </c>
      <c r="M528" s="67">
        <f>L528/K528</f>
        <v>0.99876035072920288</v>
      </c>
      <c r="N528" s="63">
        <v>434034</v>
      </c>
      <c r="O528" s="67">
        <f t="shared" si="20"/>
        <v>1.6897201601717837</v>
      </c>
      <c r="T528" s="72"/>
      <c r="V528" s="58" t="s">
        <v>209</v>
      </c>
      <c r="W528" s="44" t="s">
        <v>1970</v>
      </c>
      <c r="X528" s="44">
        <v>512522.9</v>
      </c>
      <c r="Y528" s="455" t="s">
        <v>3234</v>
      </c>
    </row>
    <row r="529" spans="1:25" ht="18" customHeight="1">
      <c r="A529" s="78"/>
      <c r="B529" s="79"/>
      <c r="C529" s="79"/>
      <c r="D529" s="79"/>
      <c r="E529" s="67"/>
      <c r="F529" s="79"/>
      <c r="G529" s="67"/>
      <c r="H529" s="66">
        <v>2069902</v>
      </c>
      <c r="I529" s="66" t="s">
        <v>210</v>
      </c>
      <c r="J529" s="260">
        <v>3459.27</v>
      </c>
      <c r="K529" s="260"/>
      <c r="L529" s="63">
        <v>2602</v>
      </c>
      <c r="M529" s="67"/>
      <c r="N529" s="63">
        <v>3102</v>
      </c>
      <c r="O529" s="67">
        <f t="shared" si="20"/>
        <v>-0.16118633139909733</v>
      </c>
      <c r="T529" s="72"/>
      <c r="V529" s="66" t="s">
        <v>210</v>
      </c>
      <c r="W529" s="44" t="s">
        <v>1971</v>
      </c>
      <c r="X529" s="44">
        <v>3459.27</v>
      </c>
      <c r="Y529" s="454"/>
    </row>
    <row r="530" spans="1:25" ht="18" customHeight="1">
      <c r="A530" s="78"/>
      <c r="B530" s="79"/>
      <c r="C530" s="79"/>
      <c r="D530" s="79"/>
      <c r="E530" s="67"/>
      <c r="F530" s="79"/>
      <c r="G530" s="67"/>
      <c r="H530" s="66">
        <v>2069903</v>
      </c>
      <c r="I530" s="66" t="s">
        <v>211</v>
      </c>
      <c r="J530" s="260">
        <v>0</v>
      </c>
      <c r="K530" s="260"/>
      <c r="L530" s="63">
        <v>0</v>
      </c>
      <c r="M530" s="67"/>
      <c r="N530" s="63">
        <v>0</v>
      </c>
      <c r="O530" s="67"/>
      <c r="T530" s="72"/>
      <c r="V530" s="66" t="s">
        <v>211</v>
      </c>
      <c r="W530" s="44" t="s">
        <v>1972</v>
      </c>
      <c r="X530" s="44">
        <v>0</v>
      </c>
      <c r="Y530" s="454"/>
    </row>
    <row r="531" spans="1:25" ht="18" customHeight="1">
      <c r="A531" s="78"/>
      <c r="B531" s="79"/>
      <c r="C531" s="79"/>
      <c r="D531" s="79"/>
      <c r="E531" s="67"/>
      <c r="F531" s="79"/>
      <c r="G531" s="67"/>
      <c r="H531" s="66">
        <v>2069999</v>
      </c>
      <c r="I531" s="66" t="s">
        <v>212</v>
      </c>
      <c r="J531" s="260">
        <v>0</v>
      </c>
      <c r="K531" s="260"/>
      <c r="L531" s="63">
        <v>0</v>
      </c>
      <c r="M531" s="67"/>
      <c r="N531" s="63">
        <v>0</v>
      </c>
      <c r="O531" s="67"/>
      <c r="T531" s="72"/>
      <c r="V531" s="66" t="s">
        <v>212</v>
      </c>
      <c r="W531" s="44" t="s">
        <v>1973</v>
      </c>
      <c r="X531" s="44">
        <v>0</v>
      </c>
      <c r="Y531" s="454"/>
    </row>
    <row r="532" spans="1:25" s="84" customFormat="1" ht="18" customHeight="1">
      <c r="A532" s="83"/>
      <c r="B532" s="82"/>
      <c r="C532" s="82"/>
      <c r="D532" s="82"/>
      <c r="E532" s="59"/>
      <c r="F532" s="82"/>
      <c r="G532" s="59"/>
      <c r="H532" s="58">
        <v>207</v>
      </c>
      <c r="I532" s="66" t="s">
        <v>213</v>
      </c>
      <c r="J532" s="260">
        <v>509063.63</v>
      </c>
      <c r="K532" s="260"/>
      <c r="L532" s="63">
        <v>1164828</v>
      </c>
      <c r="M532" s="59"/>
      <c r="N532" s="63">
        <v>430932</v>
      </c>
      <c r="O532" s="67">
        <f t="shared" ref="O532:O592" si="22">L532/N532-1</f>
        <v>1.7030436356548133</v>
      </c>
      <c r="P532" s="60"/>
      <c r="T532" s="71"/>
      <c r="V532" s="66" t="s">
        <v>213</v>
      </c>
      <c r="W532" s="44" t="s">
        <v>1974</v>
      </c>
      <c r="X532" s="44">
        <v>509063.63</v>
      </c>
      <c r="Y532" s="454"/>
    </row>
    <row r="533" spans="1:25" ht="18" customHeight="1">
      <c r="A533" s="78"/>
      <c r="B533" s="79"/>
      <c r="C533" s="79"/>
      <c r="D533" s="79"/>
      <c r="E533" s="67"/>
      <c r="F533" s="79"/>
      <c r="G533" s="67"/>
      <c r="H533" s="66">
        <v>20701</v>
      </c>
      <c r="I533" s="58" t="s">
        <v>214</v>
      </c>
      <c r="J533" s="261">
        <v>254262.91</v>
      </c>
      <c r="K533" s="231">
        <v>203425</v>
      </c>
      <c r="L533" s="56">
        <v>203262</v>
      </c>
      <c r="M533" s="67">
        <f>L533/K533</f>
        <v>0.99919872188767356</v>
      </c>
      <c r="N533" s="56">
        <v>148828</v>
      </c>
      <c r="O533" s="67">
        <f t="shared" si="22"/>
        <v>0.36575106834735394</v>
      </c>
      <c r="T533" s="71" t="s">
        <v>1053</v>
      </c>
      <c r="U533" s="44">
        <v>149302</v>
      </c>
      <c r="V533" s="58" t="s">
        <v>214</v>
      </c>
      <c r="W533" s="44" t="s">
        <v>1611</v>
      </c>
      <c r="X533" s="44">
        <v>254262.91</v>
      </c>
      <c r="Y533" s="454"/>
    </row>
    <row r="534" spans="1:25" ht="35.25" customHeight="1">
      <c r="A534" s="78"/>
      <c r="B534" s="79"/>
      <c r="C534" s="79"/>
      <c r="D534" s="79"/>
      <c r="E534" s="67"/>
      <c r="F534" s="79"/>
      <c r="G534" s="67"/>
      <c r="H534" s="66">
        <v>2070101</v>
      </c>
      <c r="I534" s="58" t="s">
        <v>215</v>
      </c>
      <c r="J534" s="260">
        <v>81892.899999999994</v>
      </c>
      <c r="K534" s="228">
        <v>81604</v>
      </c>
      <c r="L534" s="63">
        <v>81532</v>
      </c>
      <c r="M534" s="67">
        <f>L534/K534</f>
        <v>0.99911769030929853</v>
      </c>
      <c r="N534" s="63">
        <v>54625</v>
      </c>
      <c r="O534" s="67">
        <f t="shared" si="22"/>
        <v>0.49257665903890158</v>
      </c>
      <c r="T534" s="72" t="s">
        <v>215</v>
      </c>
      <c r="U534" s="44">
        <v>29339</v>
      </c>
      <c r="V534" s="58" t="s">
        <v>215</v>
      </c>
      <c r="W534" s="44" t="s">
        <v>1975</v>
      </c>
      <c r="X534" s="44">
        <v>81892.899999999994</v>
      </c>
      <c r="Y534" s="455" t="s">
        <v>3235</v>
      </c>
    </row>
    <row r="535" spans="1:25" ht="18" customHeight="1">
      <c r="A535" s="78"/>
      <c r="B535" s="79"/>
      <c r="C535" s="79"/>
      <c r="D535" s="79"/>
      <c r="E535" s="67"/>
      <c r="F535" s="79"/>
      <c r="G535" s="67"/>
      <c r="H535" s="66">
        <v>2070102</v>
      </c>
      <c r="I535" s="66" t="s">
        <v>1101</v>
      </c>
      <c r="J535" s="260">
        <v>4071</v>
      </c>
      <c r="K535" s="260"/>
      <c r="L535" s="63">
        <v>4546</v>
      </c>
      <c r="M535" s="67"/>
      <c r="N535" s="63">
        <v>4750</v>
      </c>
      <c r="O535" s="67">
        <f t="shared" si="22"/>
        <v>-4.2947368421052623E-2</v>
      </c>
      <c r="T535" s="72" t="s">
        <v>226</v>
      </c>
      <c r="U535" s="44">
        <v>5475</v>
      </c>
      <c r="V535" s="66" t="s">
        <v>1101</v>
      </c>
      <c r="W535" s="44" t="s">
        <v>1649</v>
      </c>
      <c r="X535" s="44">
        <v>4071</v>
      </c>
      <c r="Y535" s="454"/>
    </row>
    <row r="536" spans="1:25" ht="18" customHeight="1">
      <c r="A536" s="78"/>
      <c r="B536" s="79"/>
      <c r="C536" s="79"/>
      <c r="D536" s="79"/>
      <c r="E536" s="67"/>
      <c r="F536" s="79"/>
      <c r="G536" s="67"/>
      <c r="H536" s="66">
        <v>2070103</v>
      </c>
      <c r="I536" s="66" t="s">
        <v>1102</v>
      </c>
      <c r="J536" s="260">
        <v>839</v>
      </c>
      <c r="K536" s="260"/>
      <c r="L536" s="63">
        <v>605</v>
      </c>
      <c r="M536" s="67"/>
      <c r="N536" s="63">
        <v>358</v>
      </c>
      <c r="O536" s="67">
        <f t="shared" si="22"/>
        <v>0.6899441340782122</v>
      </c>
      <c r="T536" s="72" t="s">
        <v>231</v>
      </c>
      <c r="U536" s="44">
        <v>11238</v>
      </c>
      <c r="V536" s="66" t="s">
        <v>1102</v>
      </c>
      <c r="W536" s="44" t="s">
        <v>1650</v>
      </c>
      <c r="X536" s="44">
        <v>839</v>
      </c>
      <c r="Y536" s="454"/>
    </row>
    <row r="537" spans="1:25" ht="18" customHeight="1">
      <c r="A537" s="78"/>
      <c r="B537" s="79"/>
      <c r="C537" s="79"/>
      <c r="D537" s="79"/>
      <c r="E537" s="67"/>
      <c r="F537" s="79"/>
      <c r="G537" s="67"/>
      <c r="H537" s="66">
        <v>2070104</v>
      </c>
      <c r="I537" s="66" t="s">
        <v>1103</v>
      </c>
      <c r="J537" s="260">
        <v>0</v>
      </c>
      <c r="K537" s="260"/>
      <c r="L537" s="63">
        <v>0</v>
      </c>
      <c r="M537" s="67"/>
      <c r="N537" s="63">
        <v>0</v>
      </c>
      <c r="O537" s="67"/>
      <c r="T537" s="72" t="s">
        <v>239</v>
      </c>
      <c r="U537" s="44">
        <v>3117</v>
      </c>
      <c r="V537" s="66" t="s">
        <v>1103</v>
      </c>
      <c r="W537" s="44" t="s">
        <v>1651</v>
      </c>
      <c r="X537" s="44">
        <v>0</v>
      </c>
      <c r="Y537" s="454"/>
    </row>
    <row r="538" spans="1:25" ht="18" customHeight="1">
      <c r="A538" s="78"/>
      <c r="B538" s="79"/>
      <c r="C538" s="79"/>
      <c r="D538" s="79"/>
      <c r="E538" s="67"/>
      <c r="F538" s="79"/>
      <c r="G538" s="67"/>
      <c r="H538" s="66">
        <v>2070105</v>
      </c>
      <c r="I538" s="66" t="s">
        <v>216</v>
      </c>
      <c r="J538" s="260">
        <v>17882</v>
      </c>
      <c r="K538" s="260"/>
      <c r="L538" s="63">
        <v>17520</v>
      </c>
      <c r="M538" s="67"/>
      <c r="N538" s="63">
        <v>15183</v>
      </c>
      <c r="O538" s="67">
        <f t="shared" si="22"/>
        <v>0.15392214977277208</v>
      </c>
      <c r="T538" s="72" t="s">
        <v>245</v>
      </c>
      <c r="U538" s="44">
        <v>125</v>
      </c>
      <c r="V538" s="66" t="s">
        <v>216</v>
      </c>
      <c r="W538" s="44" t="s">
        <v>1976</v>
      </c>
      <c r="X538" s="44">
        <v>17882</v>
      </c>
      <c r="Y538" s="454"/>
    </row>
    <row r="539" spans="1:25" ht="18" customHeight="1">
      <c r="A539" s="78"/>
      <c r="B539" s="79"/>
      <c r="C539" s="79"/>
      <c r="D539" s="79"/>
      <c r="E539" s="67"/>
      <c r="F539" s="79"/>
      <c r="G539" s="67"/>
      <c r="H539" s="66">
        <v>2070106</v>
      </c>
      <c r="I539" s="66" t="s">
        <v>217</v>
      </c>
      <c r="J539" s="260">
        <v>4204</v>
      </c>
      <c r="K539" s="260"/>
      <c r="L539" s="63">
        <v>4209</v>
      </c>
      <c r="M539" s="67"/>
      <c r="N539" s="63">
        <v>3853</v>
      </c>
      <c r="O539" s="67">
        <f t="shared" si="22"/>
        <v>9.2395535946016016E-2</v>
      </c>
      <c r="T539" s="72" t="s">
        <v>1017</v>
      </c>
      <c r="U539" s="44">
        <v>100008</v>
      </c>
      <c r="V539" s="66" t="s">
        <v>217</v>
      </c>
      <c r="W539" s="44" t="s">
        <v>1977</v>
      </c>
      <c r="X539" s="44">
        <v>4204</v>
      </c>
      <c r="Y539" s="454"/>
    </row>
    <row r="540" spans="1:25" ht="18" customHeight="1">
      <c r="A540" s="78"/>
      <c r="B540" s="79"/>
      <c r="C540" s="79"/>
      <c r="D540" s="79"/>
      <c r="E540" s="67"/>
      <c r="F540" s="79"/>
      <c r="G540" s="67"/>
      <c r="H540" s="66">
        <v>2070107</v>
      </c>
      <c r="I540" s="66" t="s">
        <v>218</v>
      </c>
      <c r="J540" s="260">
        <v>1300</v>
      </c>
      <c r="K540" s="260"/>
      <c r="L540" s="63">
        <v>0</v>
      </c>
      <c r="M540" s="67"/>
      <c r="N540" s="63">
        <v>0</v>
      </c>
      <c r="O540" s="67"/>
      <c r="T540" s="72"/>
      <c r="V540" s="66" t="s">
        <v>218</v>
      </c>
      <c r="W540" s="44" t="s">
        <v>1978</v>
      </c>
      <c r="X540" s="44">
        <v>1300</v>
      </c>
      <c r="Y540" s="454"/>
    </row>
    <row r="541" spans="1:25" ht="18" customHeight="1">
      <c r="A541" s="78"/>
      <c r="B541" s="79"/>
      <c r="C541" s="79"/>
      <c r="D541" s="79"/>
      <c r="E541" s="67"/>
      <c r="F541" s="79"/>
      <c r="G541" s="67"/>
      <c r="H541" s="66">
        <v>2070108</v>
      </c>
      <c r="I541" s="66" t="s">
        <v>219</v>
      </c>
      <c r="J541" s="260">
        <v>3518</v>
      </c>
      <c r="K541" s="260"/>
      <c r="L541" s="63">
        <v>2833</v>
      </c>
      <c r="M541" s="67"/>
      <c r="N541" s="63">
        <v>2781</v>
      </c>
      <c r="O541" s="67">
        <f t="shared" si="22"/>
        <v>1.8698309960445858E-2</v>
      </c>
      <c r="T541" s="72"/>
      <c r="V541" s="66" t="s">
        <v>219</v>
      </c>
      <c r="W541" s="44" t="s">
        <v>1979</v>
      </c>
      <c r="X541" s="44">
        <v>3518</v>
      </c>
      <c r="Y541" s="454"/>
    </row>
    <row r="542" spans="1:25" ht="18" customHeight="1">
      <c r="A542" s="78"/>
      <c r="B542" s="79"/>
      <c r="C542" s="79"/>
      <c r="D542" s="79"/>
      <c r="E542" s="67"/>
      <c r="F542" s="79"/>
      <c r="G542" s="67"/>
      <c r="H542" s="66">
        <v>2070109</v>
      </c>
      <c r="I542" s="66" t="s">
        <v>220</v>
      </c>
      <c r="J542" s="260">
        <v>0</v>
      </c>
      <c r="K542" s="260"/>
      <c r="L542" s="63">
        <v>0</v>
      </c>
      <c r="M542" s="67"/>
      <c r="N542" s="63">
        <v>0</v>
      </c>
      <c r="O542" s="67"/>
      <c r="T542" s="72"/>
      <c r="V542" s="66" t="s">
        <v>220</v>
      </c>
      <c r="W542" s="44" t="s">
        <v>1980</v>
      </c>
      <c r="X542" s="44">
        <v>0</v>
      </c>
      <c r="Y542" s="454"/>
    </row>
    <row r="543" spans="1:25" ht="18" customHeight="1">
      <c r="A543" s="78"/>
      <c r="B543" s="79"/>
      <c r="C543" s="79"/>
      <c r="D543" s="79"/>
      <c r="E543" s="67"/>
      <c r="F543" s="79"/>
      <c r="G543" s="67"/>
      <c r="H543" s="66">
        <v>2070110</v>
      </c>
      <c r="I543" s="66" t="s">
        <v>221</v>
      </c>
      <c r="J543" s="260">
        <v>3637</v>
      </c>
      <c r="K543" s="260"/>
      <c r="L543" s="63">
        <v>3232</v>
      </c>
      <c r="M543" s="67"/>
      <c r="N543" s="63">
        <v>2909</v>
      </c>
      <c r="O543" s="67">
        <f t="shared" si="22"/>
        <v>0.1110347198349948</v>
      </c>
      <c r="T543" s="72"/>
      <c r="V543" s="66" t="s">
        <v>221</v>
      </c>
      <c r="W543" s="44" t="s">
        <v>1981</v>
      </c>
      <c r="X543" s="44">
        <v>3637</v>
      </c>
      <c r="Y543" s="454"/>
    </row>
    <row r="544" spans="1:25" ht="18" customHeight="1">
      <c r="A544" s="78"/>
      <c r="B544" s="79"/>
      <c r="C544" s="79"/>
      <c r="D544" s="79"/>
      <c r="E544" s="67"/>
      <c r="F544" s="79"/>
      <c r="G544" s="67"/>
      <c r="H544" s="66">
        <v>2070111</v>
      </c>
      <c r="I544" s="66" t="s">
        <v>222</v>
      </c>
      <c r="J544" s="260">
        <v>197</v>
      </c>
      <c r="K544" s="260"/>
      <c r="L544" s="63">
        <v>305</v>
      </c>
      <c r="M544" s="67"/>
      <c r="N544" s="63">
        <v>165</v>
      </c>
      <c r="O544" s="67">
        <f t="shared" si="22"/>
        <v>0.8484848484848484</v>
      </c>
      <c r="T544" s="72"/>
      <c r="V544" s="66" t="s">
        <v>222</v>
      </c>
      <c r="W544" s="44" t="s">
        <v>1982</v>
      </c>
      <c r="X544" s="44">
        <v>197</v>
      </c>
      <c r="Y544" s="454"/>
    </row>
    <row r="545" spans="1:25" ht="18" customHeight="1">
      <c r="A545" s="78"/>
      <c r="B545" s="79"/>
      <c r="C545" s="79"/>
      <c r="D545" s="79"/>
      <c r="E545" s="67"/>
      <c r="F545" s="79"/>
      <c r="G545" s="67"/>
      <c r="H545" s="66">
        <v>2070112</v>
      </c>
      <c r="I545" s="66" t="s">
        <v>223</v>
      </c>
      <c r="J545" s="260">
        <v>0</v>
      </c>
      <c r="K545" s="260"/>
      <c r="L545" s="63">
        <v>38</v>
      </c>
      <c r="M545" s="67"/>
      <c r="N545" s="63">
        <v>2</v>
      </c>
      <c r="O545" s="67">
        <f t="shared" si="22"/>
        <v>18</v>
      </c>
      <c r="T545" s="72"/>
      <c r="V545" s="66" t="s">
        <v>223</v>
      </c>
      <c r="W545" s="44" t="s">
        <v>1983</v>
      </c>
      <c r="X545" s="44">
        <v>0</v>
      </c>
      <c r="Y545" s="454"/>
    </row>
    <row r="546" spans="1:25" ht="18" customHeight="1">
      <c r="A546" s="78"/>
      <c r="B546" s="79"/>
      <c r="C546" s="79"/>
      <c r="D546" s="79"/>
      <c r="E546" s="67"/>
      <c r="F546" s="79"/>
      <c r="G546" s="67"/>
      <c r="H546" s="66">
        <v>2070199</v>
      </c>
      <c r="I546" s="66" t="s">
        <v>224</v>
      </c>
      <c r="J546" s="260">
        <v>1801</v>
      </c>
      <c r="K546" s="260"/>
      <c r="L546" s="63">
        <v>681</v>
      </c>
      <c r="M546" s="67"/>
      <c r="N546" s="63">
        <v>715</v>
      </c>
      <c r="O546" s="67">
        <f t="shared" si="22"/>
        <v>-4.7552447552447585E-2</v>
      </c>
      <c r="T546" s="72"/>
      <c r="V546" s="66" t="s">
        <v>224</v>
      </c>
      <c r="W546" s="44" t="s">
        <v>1984</v>
      </c>
      <c r="X546" s="44">
        <v>1801</v>
      </c>
      <c r="Y546" s="454"/>
    </row>
    <row r="547" spans="1:25" ht="18" customHeight="1">
      <c r="A547" s="78"/>
      <c r="B547" s="79"/>
      <c r="C547" s="79"/>
      <c r="D547" s="79"/>
      <c r="E547" s="67"/>
      <c r="F547" s="79"/>
      <c r="G547" s="67"/>
      <c r="H547" s="66">
        <v>20702</v>
      </c>
      <c r="I547" s="66" t="s">
        <v>225</v>
      </c>
      <c r="J547" s="260">
        <v>44443.9</v>
      </c>
      <c r="K547" s="260"/>
      <c r="L547" s="63">
        <v>47563</v>
      </c>
      <c r="M547" s="67"/>
      <c r="N547" s="63">
        <v>23909</v>
      </c>
      <c r="O547" s="67">
        <f t="shared" si="22"/>
        <v>0.98933456020745325</v>
      </c>
      <c r="T547" s="72"/>
      <c r="V547" s="66" t="s">
        <v>225</v>
      </c>
      <c r="W547" s="44" t="s">
        <v>1985</v>
      </c>
      <c r="X547" s="44">
        <v>44443.9</v>
      </c>
      <c r="Y547" s="454"/>
    </row>
    <row r="548" spans="1:25" ht="18" customHeight="1">
      <c r="A548" s="78"/>
      <c r="B548" s="79"/>
      <c r="C548" s="79"/>
      <c r="D548" s="79"/>
      <c r="E548" s="67"/>
      <c r="F548" s="79"/>
      <c r="G548" s="67"/>
      <c r="H548" s="66">
        <v>2070201</v>
      </c>
      <c r="I548" s="58" t="s">
        <v>226</v>
      </c>
      <c r="J548" s="260">
        <v>7207.38</v>
      </c>
      <c r="K548" s="228">
        <v>7663</v>
      </c>
      <c r="L548" s="63">
        <v>7663</v>
      </c>
      <c r="M548" s="67">
        <f>L548/K548</f>
        <v>1</v>
      </c>
      <c r="N548" s="63">
        <v>7252</v>
      </c>
      <c r="O548" s="67">
        <f t="shared" si="22"/>
        <v>5.6674020959735172E-2</v>
      </c>
      <c r="T548" s="72"/>
      <c r="V548" s="58" t="s">
        <v>226</v>
      </c>
      <c r="W548" s="44" t="s">
        <v>1986</v>
      </c>
      <c r="X548" s="44">
        <v>7207.38</v>
      </c>
      <c r="Y548" s="454"/>
    </row>
    <row r="549" spans="1:25" ht="18" customHeight="1">
      <c r="A549" s="78"/>
      <c r="B549" s="79"/>
      <c r="C549" s="79"/>
      <c r="D549" s="79"/>
      <c r="E549" s="67"/>
      <c r="F549" s="79"/>
      <c r="G549" s="67"/>
      <c r="H549" s="66">
        <v>2070202</v>
      </c>
      <c r="I549" s="66" t="s">
        <v>1101</v>
      </c>
      <c r="J549" s="260">
        <v>189</v>
      </c>
      <c r="K549" s="260"/>
      <c r="L549" s="63">
        <v>207</v>
      </c>
      <c r="M549" s="67"/>
      <c r="N549" s="63">
        <v>175</v>
      </c>
      <c r="O549" s="67">
        <f t="shared" si="22"/>
        <v>0.18285714285714283</v>
      </c>
      <c r="T549" s="72"/>
      <c r="V549" s="66" t="s">
        <v>1101</v>
      </c>
      <c r="W549" s="44" t="s">
        <v>1649</v>
      </c>
      <c r="X549" s="44">
        <v>189</v>
      </c>
      <c r="Y549" s="454"/>
    </row>
    <row r="550" spans="1:25" ht="18" customHeight="1">
      <c r="A550" s="78"/>
      <c r="B550" s="79"/>
      <c r="C550" s="79"/>
      <c r="D550" s="79"/>
      <c r="E550" s="67"/>
      <c r="F550" s="79"/>
      <c r="G550" s="67"/>
      <c r="H550" s="66">
        <v>2070203</v>
      </c>
      <c r="I550" s="66" t="s">
        <v>1102</v>
      </c>
      <c r="J550" s="260">
        <v>0</v>
      </c>
      <c r="K550" s="260"/>
      <c r="L550" s="63">
        <v>28</v>
      </c>
      <c r="M550" s="67"/>
      <c r="N550" s="63">
        <v>43</v>
      </c>
      <c r="O550" s="67">
        <f t="shared" si="22"/>
        <v>-0.34883720930232553</v>
      </c>
      <c r="T550" s="72"/>
      <c r="V550" s="66" t="s">
        <v>1102</v>
      </c>
      <c r="W550" s="44" t="s">
        <v>1650</v>
      </c>
      <c r="X550" s="44">
        <v>0</v>
      </c>
      <c r="Y550" s="454"/>
    </row>
    <row r="551" spans="1:25" ht="18" customHeight="1">
      <c r="A551" s="78"/>
      <c r="B551" s="79"/>
      <c r="C551" s="79"/>
      <c r="D551" s="79"/>
      <c r="E551" s="67"/>
      <c r="F551" s="79"/>
      <c r="G551" s="67"/>
      <c r="H551" s="66">
        <v>2070204</v>
      </c>
      <c r="I551" s="66" t="s">
        <v>1103</v>
      </c>
      <c r="J551" s="260">
        <v>0</v>
      </c>
      <c r="K551" s="260"/>
      <c r="L551" s="63">
        <v>0</v>
      </c>
      <c r="M551" s="67"/>
      <c r="N551" s="63">
        <v>0</v>
      </c>
      <c r="O551" s="67"/>
      <c r="T551" s="72"/>
      <c r="V551" s="66" t="s">
        <v>1103</v>
      </c>
      <c r="W551" s="44" t="s">
        <v>1651</v>
      </c>
      <c r="X551" s="44">
        <v>0</v>
      </c>
      <c r="Y551" s="454"/>
    </row>
    <row r="552" spans="1:25" ht="18" customHeight="1">
      <c r="A552" s="78"/>
      <c r="B552" s="79"/>
      <c r="C552" s="79"/>
      <c r="D552" s="79"/>
      <c r="E552" s="67"/>
      <c r="F552" s="79"/>
      <c r="G552" s="67"/>
      <c r="H552" s="66">
        <v>2070205</v>
      </c>
      <c r="I552" s="66" t="s">
        <v>227</v>
      </c>
      <c r="J552" s="260">
        <v>417</v>
      </c>
      <c r="K552" s="260"/>
      <c r="L552" s="63">
        <v>43</v>
      </c>
      <c r="M552" s="67"/>
      <c r="N552" s="63">
        <v>122</v>
      </c>
      <c r="O552" s="67">
        <f t="shared" si="22"/>
        <v>-0.64754098360655732</v>
      </c>
      <c r="T552" s="72"/>
      <c r="V552" s="66" t="s">
        <v>227</v>
      </c>
      <c r="W552" s="44" t="s">
        <v>1987</v>
      </c>
      <c r="X552" s="44">
        <v>417</v>
      </c>
      <c r="Y552" s="454"/>
    </row>
    <row r="553" spans="1:25" ht="18" customHeight="1">
      <c r="A553" s="78"/>
      <c r="B553" s="79"/>
      <c r="C553" s="79"/>
      <c r="D553" s="79"/>
      <c r="E553" s="67"/>
      <c r="F553" s="79"/>
      <c r="G553" s="67"/>
      <c r="H553" s="66">
        <v>2070206</v>
      </c>
      <c r="I553" s="66" t="s">
        <v>228</v>
      </c>
      <c r="J553" s="260">
        <v>6045</v>
      </c>
      <c r="K553" s="260"/>
      <c r="L553" s="63">
        <v>6318</v>
      </c>
      <c r="M553" s="67"/>
      <c r="N553" s="63">
        <v>6462</v>
      </c>
      <c r="O553" s="67">
        <f t="shared" si="22"/>
        <v>-2.2284122562674091E-2</v>
      </c>
      <c r="T553" s="72"/>
      <c r="V553" s="66" t="s">
        <v>228</v>
      </c>
      <c r="W553" s="44" t="s">
        <v>1988</v>
      </c>
      <c r="X553" s="44">
        <v>6045</v>
      </c>
      <c r="Y553" s="454"/>
    </row>
    <row r="554" spans="1:25" ht="18" customHeight="1">
      <c r="A554" s="78"/>
      <c r="B554" s="79"/>
      <c r="C554" s="79"/>
      <c r="D554" s="79"/>
      <c r="E554" s="67"/>
      <c r="F554" s="79"/>
      <c r="G554" s="67"/>
      <c r="H554" s="66">
        <v>2070299</v>
      </c>
      <c r="I554" s="66" t="s">
        <v>229</v>
      </c>
      <c r="J554" s="260">
        <v>0</v>
      </c>
      <c r="K554" s="260"/>
      <c r="L554" s="63">
        <v>0</v>
      </c>
      <c r="M554" s="67"/>
      <c r="N554" s="63">
        <v>0</v>
      </c>
      <c r="O554" s="67"/>
      <c r="T554" s="72"/>
      <c r="V554" s="66" t="s">
        <v>229</v>
      </c>
      <c r="W554" s="44" t="s">
        <v>1989</v>
      </c>
      <c r="X554" s="44">
        <v>0</v>
      </c>
      <c r="Y554" s="454"/>
    </row>
    <row r="555" spans="1:25" ht="18" customHeight="1">
      <c r="A555" s="78"/>
      <c r="B555" s="79"/>
      <c r="C555" s="79"/>
      <c r="D555" s="79"/>
      <c r="E555" s="67"/>
      <c r="F555" s="79"/>
      <c r="G555" s="67"/>
      <c r="H555" s="66">
        <v>20703</v>
      </c>
      <c r="I555" s="66" t="s">
        <v>230</v>
      </c>
      <c r="J555" s="260">
        <v>556.38</v>
      </c>
      <c r="K555" s="260"/>
      <c r="L555" s="63">
        <v>1067</v>
      </c>
      <c r="M555" s="67"/>
      <c r="N555" s="63">
        <v>450</v>
      </c>
      <c r="O555" s="67">
        <f t="shared" si="22"/>
        <v>1.3711111111111109</v>
      </c>
      <c r="T555" s="72"/>
      <c r="V555" s="66" t="s">
        <v>230</v>
      </c>
      <c r="W555" s="44" t="s">
        <v>1990</v>
      </c>
      <c r="X555" s="44">
        <v>556.38</v>
      </c>
      <c r="Y555" s="454"/>
    </row>
    <row r="556" spans="1:25" ht="47.25" customHeight="1">
      <c r="A556" s="78"/>
      <c r="B556" s="79"/>
      <c r="C556" s="79"/>
      <c r="D556" s="79"/>
      <c r="E556" s="67"/>
      <c r="F556" s="79"/>
      <c r="G556" s="67"/>
      <c r="H556" s="66">
        <v>2070301</v>
      </c>
      <c r="I556" s="58" t="s">
        <v>231</v>
      </c>
      <c r="J556" s="260">
        <v>42233</v>
      </c>
      <c r="K556" s="228">
        <v>35674</v>
      </c>
      <c r="L556" s="63">
        <v>35674</v>
      </c>
      <c r="M556" s="67">
        <f>L556/K556</f>
        <v>1</v>
      </c>
      <c r="N556" s="63">
        <v>16953</v>
      </c>
      <c r="O556" s="67">
        <f t="shared" si="22"/>
        <v>1.1042883265498733</v>
      </c>
      <c r="T556" s="72"/>
      <c r="V556" s="58" t="s">
        <v>231</v>
      </c>
      <c r="W556" s="44" t="s">
        <v>1991</v>
      </c>
      <c r="X556" s="44">
        <v>42233</v>
      </c>
      <c r="Y556" s="455" t="s">
        <v>3236</v>
      </c>
    </row>
    <row r="557" spans="1:25" ht="18" customHeight="1">
      <c r="A557" s="78"/>
      <c r="B557" s="79"/>
      <c r="C557" s="79"/>
      <c r="D557" s="79"/>
      <c r="E557" s="67"/>
      <c r="F557" s="79"/>
      <c r="G557" s="67"/>
      <c r="H557" s="66">
        <v>2070302</v>
      </c>
      <c r="I557" s="66" t="s">
        <v>1101</v>
      </c>
      <c r="J557" s="260">
        <v>0</v>
      </c>
      <c r="K557" s="260"/>
      <c r="L557" s="63">
        <v>0</v>
      </c>
      <c r="M557" s="67"/>
      <c r="N557" s="63">
        <v>66</v>
      </c>
      <c r="O557" s="67">
        <f t="shared" si="22"/>
        <v>-1</v>
      </c>
      <c r="T557" s="72"/>
      <c r="V557" s="66" t="s">
        <v>1101</v>
      </c>
      <c r="W557" s="44" t="s">
        <v>1649</v>
      </c>
      <c r="X557" s="44">
        <v>0</v>
      </c>
      <c r="Y557" s="454"/>
    </row>
    <row r="558" spans="1:25" ht="18" customHeight="1">
      <c r="A558" s="78"/>
      <c r="B558" s="79"/>
      <c r="C558" s="79"/>
      <c r="D558" s="79"/>
      <c r="E558" s="67"/>
      <c r="F558" s="79"/>
      <c r="G558" s="67"/>
      <c r="H558" s="66">
        <v>2070303</v>
      </c>
      <c r="I558" s="66" t="s">
        <v>1102</v>
      </c>
      <c r="J558" s="260">
        <v>0</v>
      </c>
      <c r="K558" s="260"/>
      <c r="L558" s="63">
        <v>0</v>
      </c>
      <c r="M558" s="67"/>
      <c r="N558" s="63">
        <v>0</v>
      </c>
      <c r="O558" s="67"/>
      <c r="T558" s="72"/>
      <c r="V558" s="66" t="s">
        <v>1102</v>
      </c>
      <c r="W558" s="44" t="s">
        <v>1650</v>
      </c>
      <c r="X558" s="44">
        <v>0</v>
      </c>
      <c r="Y558" s="454"/>
    </row>
    <row r="559" spans="1:25" ht="18" customHeight="1">
      <c r="A559" s="78"/>
      <c r="B559" s="79"/>
      <c r="C559" s="79"/>
      <c r="D559" s="79"/>
      <c r="E559" s="67"/>
      <c r="F559" s="79"/>
      <c r="G559" s="67"/>
      <c r="H559" s="66">
        <v>2070304</v>
      </c>
      <c r="I559" s="66" t="s">
        <v>1103</v>
      </c>
      <c r="J559" s="260">
        <v>0</v>
      </c>
      <c r="K559" s="260"/>
      <c r="L559" s="63">
        <v>0</v>
      </c>
      <c r="M559" s="67"/>
      <c r="N559" s="63">
        <v>0</v>
      </c>
      <c r="O559" s="67"/>
      <c r="T559" s="72"/>
      <c r="V559" s="66" t="s">
        <v>1103</v>
      </c>
      <c r="W559" s="44" t="s">
        <v>1651</v>
      </c>
      <c r="X559" s="44">
        <v>0</v>
      </c>
      <c r="Y559" s="454"/>
    </row>
    <row r="560" spans="1:25" ht="18" customHeight="1">
      <c r="A560" s="78"/>
      <c r="B560" s="79"/>
      <c r="C560" s="79"/>
      <c r="D560" s="79"/>
      <c r="E560" s="67"/>
      <c r="F560" s="79"/>
      <c r="G560" s="67"/>
      <c r="H560" s="66">
        <v>2070305</v>
      </c>
      <c r="I560" s="66" t="s">
        <v>232</v>
      </c>
      <c r="J560" s="260">
        <v>8592</v>
      </c>
      <c r="K560" s="260"/>
      <c r="L560" s="63">
        <v>8626</v>
      </c>
      <c r="M560" s="67"/>
      <c r="N560" s="63">
        <v>7722</v>
      </c>
      <c r="O560" s="67">
        <f t="shared" si="22"/>
        <v>0.11706811706811715</v>
      </c>
      <c r="T560" s="72"/>
      <c r="V560" s="66" t="s">
        <v>232</v>
      </c>
      <c r="W560" s="44" t="s">
        <v>1992</v>
      </c>
      <c r="X560" s="44">
        <v>8592</v>
      </c>
      <c r="Y560" s="454"/>
    </row>
    <row r="561" spans="1:25" ht="18" customHeight="1">
      <c r="A561" s="78"/>
      <c r="B561" s="79"/>
      <c r="C561" s="79"/>
      <c r="D561" s="79"/>
      <c r="E561" s="67"/>
      <c r="F561" s="79"/>
      <c r="G561" s="67"/>
      <c r="H561" s="66">
        <v>2070306</v>
      </c>
      <c r="I561" s="66" t="s">
        <v>233</v>
      </c>
      <c r="J561" s="260">
        <v>2472</v>
      </c>
      <c r="K561" s="260"/>
      <c r="L561" s="63">
        <v>2223</v>
      </c>
      <c r="M561" s="67"/>
      <c r="N561" s="63">
        <v>1587</v>
      </c>
      <c r="O561" s="67">
        <f t="shared" si="22"/>
        <v>0.40075614366729684</v>
      </c>
      <c r="T561" s="72"/>
      <c r="V561" s="66" t="s">
        <v>233</v>
      </c>
      <c r="W561" s="84" t="s">
        <v>1993</v>
      </c>
      <c r="X561" s="84">
        <v>2472</v>
      </c>
      <c r="Y561" s="454"/>
    </row>
    <row r="562" spans="1:25" ht="18" customHeight="1">
      <c r="A562" s="78"/>
      <c r="B562" s="79"/>
      <c r="C562" s="79"/>
      <c r="D562" s="79"/>
      <c r="E562" s="67"/>
      <c r="F562" s="79"/>
      <c r="G562" s="67"/>
      <c r="H562" s="66">
        <v>2070307</v>
      </c>
      <c r="I562" s="66" t="s">
        <v>234</v>
      </c>
      <c r="J562" s="260">
        <v>952</v>
      </c>
      <c r="K562" s="260"/>
      <c r="L562" s="63">
        <v>843</v>
      </c>
      <c r="M562" s="67"/>
      <c r="N562" s="63">
        <v>954</v>
      </c>
      <c r="O562" s="67">
        <f t="shared" si="22"/>
        <v>-0.11635220125786161</v>
      </c>
      <c r="T562" s="72"/>
      <c r="V562" s="66" t="s">
        <v>234</v>
      </c>
      <c r="W562" s="44" t="s">
        <v>1994</v>
      </c>
      <c r="X562" s="44">
        <v>952</v>
      </c>
      <c r="Y562" s="454"/>
    </row>
    <row r="563" spans="1:25" ht="18" customHeight="1">
      <c r="A563" s="78"/>
      <c r="B563" s="79"/>
      <c r="C563" s="79"/>
      <c r="D563" s="79"/>
      <c r="E563" s="67"/>
      <c r="F563" s="79"/>
      <c r="G563" s="67"/>
      <c r="H563" s="66">
        <v>2070308</v>
      </c>
      <c r="I563" s="66" t="s">
        <v>235</v>
      </c>
      <c r="J563" s="260">
        <v>61</v>
      </c>
      <c r="K563" s="260"/>
      <c r="L563" s="63">
        <v>57</v>
      </c>
      <c r="M563" s="67"/>
      <c r="N563" s="63">
        <v>141</v>
      </c>
      <c r="O563" s="67">
        <f t="shared" si="22"/>
        <v>-0.5957446808510638</v>
      </c>
      <c r="T563" s="72"/>
      <c r="V563" s="66" t="s">
        <v>235</v>
      </c>
      <c r="W563" s="44" t="s">
        <v>1995</v>
      </c>
      <c r="X563" s="44">
        <v>61</v>
      </c>
      <c r="Y563" s="454"/>
    </row>
    <row r="564" spans="1:25" ht="18" customHeight="1">
      <c r="A564" s="78"/>
      <c r="B564" s="79"/>
      <c r="C564" s="79"/>
      <c r="D564" s="79"/>
      <c r="E564" s="67"/>
      <c r="F564" s="79"/>
      <c r="G564" s="67"/>
      <c r="H564" s="66">
        <v>2070309</v>
      </c>
      <c r="I564" s="66" t="s">
        <v>236</v>
      </c>
      <c r="J564" s="260">
        <v>56</v>
      </c>
      <c r="K564" s="260"/>
      <c r="L564" s="63">
        <v>52</v>
      </c>
      <c r="M564" s="67"/>
      <c r="N564" s="63">
        <v>223</v>
      </c>
      <c r="O564" s="67">
        <f t="shared" si="22"/>
        <v>-0.76681614349775784</v>
      </c>
      <c r="T564" s="72"/>
      <c r="V564" s="66" t="s">
        <v>236</v>
      </c>
      <c r="W564" s="44" t="s">
        <v>1996</v>
      </c>
      <c r="X564" s="44">
        <v>56</v>
      </c>
      <c r="Y564" s="454"/>
    </row>
    <row r="565" spans="1:25" ht="18" customHeight="1">
      <c r="A565" s="78"/>
      <c r="B565" s="79"/>
      <c r="C565" s="79"/>
      <c r="D565" s="79"/>
      <c r="E565" s="67"/>
      <c r="F565" s="79"/>
      <c r="G565" s="67"/>
      <c r="H565" s="66">
        <v>2070399</v>
      </c>
      <c r="I565" s="66" t="s">
        <v>237</v>
      </c>
      <c r="J565" s="260">
        <v>0</v>
      </c>
      <c r="K565" s="260"/>
      <c r="L565" s="63">
        <v>0</v>
      </c>
      <c r="M565" s="67"/>
      <c r="N565" s="63">
        <v>1</v>
      </c>
      <c r="O565" s="67">
        <f t="shared" si="22"/>
        <v>-1</v>
      </c>
      <c r="T565" s="72"/>
      <c r="V565" s="66" t="s">
        <v>237</v>
      </c>
      <c r="W565" s="44" t="s">
        <v>1997</v>
      </c>
      <c r="X565" s="44">
        <v>0</v>
      </c>
      <c r="Y565" s="454"/>
    </row>
    <row r="566" spans="1:25" ht="18" customHeight="1">
      <c r="A566" s="78"/>
      <c r="B566" s="79"/>
      <c r="C566" s="79"/>
      <c r="D566" s="79"/>
      <c r="E566" s="67"/>
      <c r="F566" s="79"/>
      <c r="G566" s="67"/>
      <c r="H566" s="66">
        <v>20704</v>
      </c>
      <c r="I566" s="66" t="s">
        <v>238</v>
      </c>
      <c r="J566" s="260">
        <v>30100</v>
      </c>
      <c r="K566" s="260"/>
      <c r="L566" s="63">
        <v>23873</v>
      </c>
      <c r="M566" s="67"/>
      <c r="N566" s="63">
        <v>6259</v>
      </c>
      <c r="O566" s="67">
        <f t="shared" si="22"/>
        <v>2.814187569899345</v>
      </c>
      <c r="T566" s="72"/>
      <c r="V566" s="66" t="s">
        <v>238</v>
      </c>
      <c r="W566" s="44" t="s">
        <v>1998</v>
      </c>
      <c r="X566" s="44">
        <v>30100</v>
      </c>
      <c r="Y566" s="454"/>
    </row>
    <row r="567" spans="1:25" ht="31.5" customHeight="1">
      <c r="A567" s="78"/>
      <c r="B567" s="79"/>
      <c r="C567" s="79"/>
      <c r="D567" s="79"/>
      <c r="E567" s="67"/>
      <c r="F567" s="79"/>
      <c r="G567" s="67"/>
      <c r="H567" s="66">
        <v>2070401</v>
      </c>
      <c r="I567" s="58" t="s">
        <v>2633</v>
      </c>
      <c r="J567" s="260">
        <v>4241.9799999999996</v>
      </c>
      <c r="K567" s="228">
        <v>5974</v>
      </c>
      <c r="L567" s="63">
        <v>5883</v>
      </c>
      <c r="M567" s="67">
        <f>L567/K567</f>
        <v>0.98476732507532638</v>
      </c>
      <c r="N567" s="63">
        <v>3559</v>
      </c>
      <c r="O567" s="67">
        <f t="shared" si="22"/>
        <v>0.65299241359932569</v>
      </c>
      <c r="T567" s="72"/>
      <c r="V567" s="58" t="s">
        <v>239</v>
      </c>
      <c r="W567" s="44" t="s">
        <v>1999</v>
      </c>
      <c r="X567" s="44">
        <v>4241.9799999999996</v>
      </c>
      <c r="Y567" s="455" t="s">
        <v>3237</v>
      </c>
    </row>
    <row r="568" spans="1:25" ht="18" customHeight="1">
      <c r="A568" s="78"/>
      <c r="B568" s="79"/>
      <c r="C568" s="79"/>
      <c r="D568" s="79"/>
      <c r="E568" s="67"/>
      <c r="F568" s="79"/>
      <c r="G568" s="67"/>
      <c r="H568" s="66">
        <v>2070402</v>
      </c>
      <c r="I568" s="66" t="s">
        <v>1101</v>
      </c>
      <c r="J568" s="260">
        <v>0</v>
      </c>
      <c r="K568" s="260"/>
      <c r="L568" s="63">
        <v>0</v>
      </c>
      <c r="M568" s="67"/>
      <c r="N568" s="63">
        <v>0</v>
      </c>
      <c r="O568" s="67"/>
      <c r="T568" s="72"/>
      <c r="V568" s="66" t="s">
        <v>1101</v>
      </c>
      <c r="W568" s="44" t="s">
        <v>1649</v>
      </c>
      <c r="X568" s="44">
        <v>0</v>
      </c>
      <c r="Y568" s="454"/>
    </row>
    <row r="569" spans="1:25" ht="18" customHeight="1">
      <c r="A569" s="78"/>
      <c r="B569" s="79"/>
      <c r="C569" s="79"/>
      <c r="D569" s="79"/>
      <c r="E569" s="67"/>
      <c r="F569" s="79"/>
      <c r="G569" s="67"/>
      <c r="H569" s="66">
        <v>2070403</v>
      </c>
      <c r="I569" s="66" t="s">
        <v>1102</v>
      </c>
      <c r="J569" s="260">
        <v>0</v>
      </c>
      <c r="K569" s="260"/>
      <c r="L569" s="63">
        <v>0</v>
      </c>
      <c r="M569" s="67"/>
      <c r="N569" s="63">
        <v>0</v>
      </c>
      <c r="O569" s="67"/>
      <c r="T569" s="72"/>
      <c r="V569" s="66" t="s">
        <v>1102</v>
      </c>
      <c r="W569" s="44" t="s">
        <v>1650</v>
      </c>
      <c r="X569" s="44">
        <v>0</v>
      </c>
      <c r="Y569" s="454"/>
    </row>
    <row r="570" spans="1:25" ht="18" customHeight="1">
      <c r="A570" s="78"/>
      <c r="B570" s="79"/>
      <c r="C570" s="79"/>
      <c r="D570" s="79"/>
      <c r="E570" s="67"/>
      <c r="F570" s="79"/>
      <c r="G570" s="67"/>
      <c r="H570" s="66">
        <v>2070404</v>
      </c>
      <c r="I570" s="66" t="s">
        <v>1103</v>
      </c>
      <c r="J570" s="260">
        <v>0</v>
      </c>
      <c r="K570" s="260"/>
      <c r="L570" s="63">
        <v>0</v>
      </c>
      <c r="M570" s="67"/>
      <c r="N570" s="63">
        <v>0</v>
      </c>
      <c r="O570" s="67"/>
      <c r="T570" s="72"/>
      <c r="V570" s="66" t="s">
        <v>1103</v>
      </c>
      <c r="W570" s="44" t="s">
        <v>1651</v>
      </c>
      <c r="X570" s="44">
        <v>0</v>
      </c>
      <c r="Y570" s="454"/>
    </row>
    <row r="571" spans="1:25" ht="18" customHeight="1">
      <c r="A571" s="78"/>
      <c r="B571" s="79"/>
      <c r="C571" s="79"/>
      <c r="D571" s="79"/>
      <c r="E571" s="67"/>
      <c r="F571" s="79"/>
      <c r="G571" s="67"/>
      <c r="H571" s="66">
        <v>2070405</v>
      </c>
      <c r="I571" s="66" t="s">
        <v>240</v>
      </c>
      <c r="J571" s="260">
        <v>1882</v>
      </c>
      <c r="K571" s="260"/>
      <c r="L571" s="63">
        <v>1881</v>
      </c>
      <c r="M571" s="67"/>
      <c r="N571" s="63">
        <v>1514</v>
      </c>
      <c r="O571" s="67">
        <f t="shared" si="22"/>
        <v>0.24240422721268162</v>
      </c>
      <c r="T571" s="72"/>
      <c r="V571" s="66" t="s">
        <v>240</v>
      </c>
      <c r="W571" s="44" t="s">
        <v>2000</v>
      </c>
      <c r="X571" s="44">
        <v>1882</v>
      </c>
      <c r="Y571" s="454"/>
    </row>
    <row r="572" spans="1:25" ht="18" customHeight="1">
      <c r="A572" s="78"/>
      <c r="B572" s="79"/>
      <c r="C572" s="79"/>
      <c r="D572" s="79"/>
      <c r="E572" s="67"/>
      <c r="F572" s="79"/>
      <c r="G572" s="67"/>
      <c r="H572" s="66">
        <v>2070406</v>
      </c>
      <c r="I572" s="66" t="s">
        <v>241</v>
      </c>
      <c r="J572" s="260">
        <v>0</v>
      </c>
      <c r="K572" s="260"/>
      <c r="L572" s="63">
        <v>0</v>
      </c>
      <c r="M572" s="67"/>
      <c r="N572" s="63">
        <v>0</v>
      </c>
      <c r="O572" s="67"/>
      <c r="T572" s="72"/>
      <c r="V572" s="66" t="s">
        <v>241</v>
      </c>
      <c r="W572" s="44" t="s">
        <v>2001</v>
      </c>
      <c r="X572" s="44">
        <v>0</v>
      </c>
      <c r="Y572" s="454"/>
    </row>
    <row r="573" spans="1:25" ht="18" customHeight="1">
      <c r="A573" s="78"/>
      <c r="B573" s="79"/>
      <c r="C573" s="79"/>
      <c r="D573" s="79"/>
      <c r="E573" s="67"/>
      <c r="F573" s="79"/>
      <c r="G573" s="67"/>
      <c r="H573" s="66">
        <v>2070407</v>
      </c>
      <c r="I573" s="66" t="s">
        <v>242</v>
      </c>
      <c r="J573" s="260">
        <v>0</v>
      </c>
      <c r="K573" s="260"/>
      <c r="L573" s="63">
        <v>48</v>
      </c>
      <c r="M573" s="67"/>
      <c r="N573" s="63">
        <v>0</v>
      </c>
      <c r="O573" s="67"/>
      <c r="T573" s="72"/>
      <c r="V573" s="66" t="s">
        <v>242</v>
      </c>
      <c r="W573" s="44" t="s">
        <v>2002</v>
      </c>
      <c r="X573" s="44">
        <v>0</v>
      </c>
      <c r="Y573" s="454"/>
    </row>
    <row r="574" spans="1:25" ht="18" customHeight="1">
      <c r="A574" s="78"/>
      <c r="B574" s="79"/>
      <c r="C574" s="79"/>
      <c r="D574" s="79"/>
      <c r="E574" s="67"/>
      <c r="F574" s="79"/>
      <c r="G574" s="67"/>
      <c r="H574" s="66">
        <v>2070499</v>
      </c>
      <c r="I574" s="66" t="s">
        <v>2634</v>
      </c>
      <c r="J574" s="260">
        <v>0</v>
      </c>
      <c r="K574" s="260"/>
      <c r="L574" s="63"/>
      <c r="M574" s="67"/>
      <c r="N574" s="63"/>
      <c r="O574" s="67"/>
      <c r="T574" s="72"/>
      <c r="V574" s="66" t="s">
        <v>243</v>
      </c>
      <c r="W574" s="44" t="s">
        <v>2003</v>
      </c>
      <c r="X574" s="44">
        <v>0</v>
      </c>
      <c r="Y574" s="454"/>
    </row>
    <row r="575" spans="1:25" ht="18" customHeight="1">
      <c r="A575" s="78"/>
      <c r="B575" s="79"/>
      <c r="C575" s="79"/>
      <c r="D575" s="79"/>
      <c r="E575" s="67"/>
      <c r="F575" s="79"/>
      <c r="G575" s="67"/>
      <c r="H575" s="66">
        <v>20705</v>
      </c>
      <c r="I575" s="66" t="s">
        <v>2635</v>
      </c>
      <c r="J575" s="260">
        <v>2359.98</v>
      </c>
      <c r="K575" s="260"/>
      <c r="L575" s="63">
        <v>3954</v>
      </c>
      <c r="M575" s="67"/>
      <c r="N575" s="63">
        <v>2045</v>
      </c>
      <c r="O575" s="67">
        <f t="shared" si="22"/>
        <v>0.93349633251833741</v>
      </c>
      <c r="T575" s="72"/>
      <c r="V575" s="66" t="s">
        <v>244</v>
      </c>
      <c r="W575" s="44" t="s">
        <v>2004</v>
      </c>
      <c r="X575" s="44">
        <v>0</v>
      </c>
      <c r="Y575" s="454"/>
    </row>
    <row r="576" spans="1:25" ht="18" customHeight="1">
      <c r="A576" s="78"/>
      <c r="B576" s="79"/>
      <c r="C576" s="79"/>
      <c r="D576" s="79"/>
      <c r="E576" s="67"/>
      <c r="F576" s="79"/>
      <c r="G576" s="67"/>
      <c r="H576" s="66">
        <v>2070501</v>
      </c>
      <c r="I576" s="58" t="s">
        <v>245</v>
      </c>
      <c r="J576" s="260"/>
      <c r="K576" s="228"/>
      <c r="L576" s="63"/>
      <c r="M576" s="67"/>
      <c r="N576" s="63">
        <v>118</v>
      </c>
      <c r="O576" s="67">
        <f t="shared" si="22"/>
        <v>-1</v>
      </c>
      <c r="T576" s="72"/>
      <c r="V576" s="58" t="s">
        <v>245</v>
      </c>
      <c r="W576" s="44" t="s">
        <v>2005</v>
      </c>
      <c r="X576" s="44">
        <v>0</v>
      </c>
      <c r="Y576" s="454"/>
    </row>
    <row r="577" spans="1:25" ht="18" customHeight="1">
      <c r="A577" s="78"/>
      <c r="B577" s="79"/>
      <c r="C577" s="79"/>
      <c r="D577" s="79"/>
      <c r="E577" s="67"/>
      <c r="F577" s="79"/>
      <c r="G577" s="67"/>
      <c r="H577" s="66">
        <v>2070502</v>
      </c>
      <c r="I577" s="66" t="s">
        <v>1101</v>
      </c>
      <c r="J577" s="260"/>
      <c r="K577" s="260"/>
      <c r="L577" s="63"/>
      <c r="M577" s="67"/>
      <c r="N577" s="63">
        <v>0</v>
      </c>
      <c r="O577" s="67"/>
      <c r="T577" s="72"/>
      <c r="V577" s="66" t="s">
        <v>1101</v>
      </c>
      <c r="W577" s="44" t="s">
        <v>2006</v>
      </c>
      <c r="X577" s="44">
        <v>2359.98</v>
      </c>
      <c r="Y577" s="454"/>
    </row>
    <row r="578" spans="1:25" ht="18" customHeight="1">
      <c r="A578" s="78"/>
      <c r="B578" s="79"/>
      <c r="C578" s="79"/>
      <c r="D578" s="79"/>
      <c r="E578" s="67"/>
      <c r="F578" s="79"/>
      <c r="G578" s="67"/>
      <c r="H578" s="66">
        <v>2070503</v>
      </c>
      <c r="I578" s="66" t="s">
        <v>1102</v>
      </c>
      <c r="J578" s="260"/>
      <c r="K578" s="260"/>
      <c r="L578" s="63"/>
      <c r="M578" s="67"/>
      <c r="N578" s="63">
        <v>0</v>
      </c>
      <c r="O578" s="67"/>
      <c r="T578" s="72"/>
      <c r="V578" s="66" t="s">
        <v>1102</v>
      </c>
      <c r="Y578" s="454"/>
    </row>
    <row r="579" spans="1:25" ht="18" customHeight="1">
      <c r="A579" s="78"/>
      <c r="B579" s="79"/>
      <c r="C579" s="79"/>
      <c r="D579" s="79"/>
      <c r="E579" s="67"/>
      <c r="F579" s="79"/>
      <c r="G579" s="67"/>
      <c r="H579" s="66">
        <v>2070504</v>
      </c>
      <c r="I579" s="66" t="s">
        <v>1103</v>
      </c>
      <c r="J579" s="260"/>
      <c r="K579" s="260"/>
      <c r="L579" s="63"/>
      <c r="M579" s="67"/>
      <c r="N579" s="63">
        <v>0</v>
      </c>
      <c r="O579" s="67"/>
      <c r="T579" s="72"/>
      <c r="V579" s="66" t="s">
        <v>1103</v>
      </c>
      <c r="Y579" s="454"/>
    </row>
    <row r="580" spans="1:25" ht="18" customHeight="1">
      <c r="A580" s="78"/>
      <c r="B580" s="79"/>
      <c r="C580" s="79"/>
      <c r="D580" s="79"/>
      <c r="E580" s="67"/>
      <c r="F580" s="79"/>
      <c r="G580" s="67"/>
      <c r="H580" s="66">
        <v>2070505</v>
      </c>
      <c r="I580" s="66" t="s">
        <v>246</v>
      </c>
      <c r="J580" s="260"/>
      <c r="K580" s="260"/>
      <c r="L580" s="63"/>
      <c r="M580" s="67"/>
      <c r="N580" s="63">
        <v>30</v>
      </c>
      <c r="O580" s="67">
        <f t="shared" si="22"/>
        <v>-1</v>
      </c>
      <c r="T580" s="72"/>
      <c r="V580" s="66" t="s">
        <v>246</v>
      </c>
      <c r="Y580" s="454"/>
    </row>
    <row r="581" spans="1:25" ht="18" customHeight="1">
      <c r="A581" s="78"/>
      <c r="B581" s="79"/>
      <c r="C581" s="79"/>
      <c r="D581" s="79"/>
      <c r="E581" s="67"/>
      <c r="F581" s="79"/>
      <c r="G581" s="67"/>
      <c r="H581" s="66">
        <v>2070506</v>
      </c>
      <c r="I581" s="66" t="s">
        <v>247</v>
      </c>
      <c r="J581" s="260"/>
      <c r="K581" s="260"/>
      <c r="L581" s="63"/>
      <c r="M581" s="67"/>
      <c r="N581" s="63">
        <v>0</v>
      </c>
      <c r="O581" s="67"/>
      <c r="T581" s="72"/>
      <c r="V581" s="66" t="s">
        <v>247</v>
      </c>
      <c r="Y581" s="454"/>
    </row>
    <row r="582" spans="1:25" ht="18" customHeight="1">
      <c r="A582" s="78"/>
      <c r="B582" s="79"/>
      <c r="C582" s="79"/>
      <c r="D582" s="79"/>
      <c r="E582" s="67"/>
      <c r="F582" s="79"/>
      <c r="G582" s="67"/>
      <c r="H582" s="66">
        <v>2070507</v>
      </c>
      <c r="I582" s="66" t="s">
        <v>248</v>
      </c>
      <c r="J582" s="260"/>
      <c r="K582" s="260"/>
      <c r="L582" s="63"/>
      <c r="M582" s="67"/>
      <c r="N582" s="63">
        <v>0</v>
      </c>
      <c r="O582" s="67"/>
      <c r="T582" s="72"/>
      <c r="V582" s="66" t="s">
        <v>248</v>
      </c>
      <c r="Y582" s="454"/>
    </row>
    <row r="583" spans="1:25" ht="18" customHeight="1">
      <c r="A583" s="78"/>
      <c r="B583" s="79"/>
      <c r="C583" s="79"/>
      <c r="D583" s="79"/>
      <c r="E583" s="67"/>
      <c r="F583" s="79"/>
      <c r="G583" s="67"/>
      <c r="H583" s="66">
        <v>2070599</v>
      </c>
      <c r="I583" s="66" t="s">
        <v>249</v>
      </c>
      <c r="J583" s="260"/>
      <c r="K583" s="260"/>
      <c r="L583" s="63"/>
      <c r="M583" s="67"/>
      <c r="N583" s="63">
        <v>88</v>
      </c>
      <c r="O583" s="67">
        <f t="shared" si="22"/>
        <v>-1</v>
      </c>
      <c r="T583" s="72"/>
      <c r="V583" s="66" t="s">
        <v>249</v>
      </c>
      <c r="Y583" s="454"/>
    </row>
    <row r="584" spans="1:25" ht="18" customHeight="1">
      <c r="A584" s="78"/>
      <c r="B584" s="79"/>
      <c r="C584" s="79"/>
      <c r="D584" s="79"/>
      <c r="E584" s="67"/>
      <c r="F584" s="79"/>
      <c r="G584" s="67"/>
      <c r="H584" s="66">
        <v>20799</v>
      </c>
      <c r="I584" s="66" t="s">
        <v>250</v>
      </c>
      <c r="J584" s="260"/>
      <c r="K584" s="260"/>
      <c r="L584" s="63"/>
      <c r="M584" s="67"/>
      <c r="N584" s="63">
        <v>0</v>
      </c>
      <c r="O584" s="67"/>
      <c r="T584" s="72"/>
      <c r="V584" s="66" t="s">
        <v>250</v>
      </c>
      <c r="Y584" s="454"/>
    </row>
    <row r="585" spans="1:25" ht="18" customHeight="1">
      <c r="A585" s="78"/>
      <c r="B585" s="79"/>
      <c r="C585" s="79"/>
      <c r="D585" s="79"/>
      <c r="E585" s="67"/>
      <c r="F585" s="79"/>
      <c r="G585" s="67"/>
      <c r="H585" s="66">
        <v>2079902</v>
      </c>
      <c r="I585" s="58" t="s">
        <v>251</v>
      </c>
      <c r="J585" s="260">
        <v>118687.72</v>
      </c>
      <c r="K585" s="228">
        <v>72510</v>
      </c>
      <c r="L585" s="63">
        <v>72510</v>
      </c>
      <c r="M585" s="67">
        <f>L585/K585</f>
        <v>1</v>
      </c>
      <c r="N585" s="63">
        <v>66321</v>
      </c>
      <c r="O585" s="67">
        <f t="shared" si="22"/>
        <v>9.3318858280182715E-2</v>
      </c>
      <c r="T585" s="72"/>
      <c r="V585" s="58" t="s">
        <v>251</v>
      </c>
      <c r="W585" s="44" t="s">
        <v>2007</v>
      </c>
      <c r="X585" s="44">
        <v>118687.72</v>
      </c>
      <c r="Y585" s="454"/>
    </row>
    <row r="586" spans="1:25" ht="18" customHeight="1">
      <c r="A586" s="78"/>
      <c r="B586" s="79"/>
      <c r="C586" s="79"/>
      <c r="D586" s="79"/>
      <c r="E586" s="67"/>
      <c r="F586" s="79"/>
      <c r="G586" s="67"/>
      <c r="H586" s="66">
        <v>2079903</v>
      </c>
      <c r="I586" s="66" t="s">
        <v>252</v>
      </c>
      <c r="J586" s="260">
        <v>37794</v>
      </c>
      <c r="K586" s="260"/>
      <c r="L586" s="63">
        <v>35543</v>
      </c>
      <c r="M586" s="67"/>
      <c r="N586" s="63">
        <v>31861</v>
      </c>
      <c r="O586" s="67">
        <f t="shared" si="22"/>
        <v>0.11556448322400437</v>
      </c>
      <c r="T586" s="72"/>
      <c r="V586" s="66" t="s">
        <v>252</v>
      </c>
      <c r="W586" s="44" t="s">
        <v>2008</v>
      </c>
      <c r="X586" s="44">
        <v>37794</v>
      </c>
      <c r="Y586" s="454"/>
    </row>
    <row r="587" spans="1:25" ht="18" customHeight="1">
      <c r="A587" s="78"/>
      <c r="B587" s="79"/>
      <c r="C587" s="79"/>
      <c r="D587" s="79"/>
      <c r="E587" s="67"/>
      <c r="F587" s="79"/>
      <c r="G587" s="67"/>
      <c r="H587" s="66">
        <v>2079999</v>
      </c>
      <c r="I587" s="66" t="s">
        <v>253</v>
      </c>
      <c r="J587" s="260">
        <v>8000</v>
      </c>
      <c r="K587" s="260"/>
      <c r="L587" s="63">
        <v>14590</v>
      </c>
      <c r="M587" s="67"/>
      <c r="N587" s="63">
        <v>7865</v>
      </c>
      <c r="O587" s="67">
        <f t="shared" si="22"/>
        <v>0.85505403687221859</v>
      </c>
      <c r="T587" s="72"/>
      <c r="V587" s="66" t="s">
        <v>253</v>
      </c>
      <c r="W587" s="44" t="s">
        <v>2009</v>
      </c>
      <c r="X587" s="44">
        <v>8000</v>
      </c>
      <c r="Y587" s="454"/>
    </row>
    <row r="588" spans="1:25" s="84" customFormat="1" ht="18" customHeight="1">
      <c r="A588" s="83"/>
      <c r="B588" s="82"/>
      <c r="C588" s="82"/>
      <c r="D588" s="82"/>
      <c r="E588" s="59"/>
      <c r="F588" s="82"/>
      <c r="G588" s="59"/>
      <c r="H588" s="58">
        <v>208</v>
      </c>
      <c r="I588" s="66" t="s">
        <v>254</v>
      </c>
      <c r="J588" s="260">
        <v>72893.72</v>
      </c>
      <c r="K588" s="260"/>
      <c r="L588" s="63">
        <v>22377</v>
      </c>
      <c r="M588" s="59"/>
      <c r="N588" s="63">
        <v>26595</v>
      </c>
      <c r="O588" s="67">
        <f t="shared" si="22"/>
        <v>-0.15860124083474336</v>
      </c>
      <c r="P588" s="60"/>
      <c r="T588" s="71"/>
      <c r="V588" s="66" t="s">
        <v>254</v>
      </c>
      <c r="W588" s="44" t="s">
        <v>2010</v>
      </c>
      <c r="X588" s="44">
        <v>72893.72</v>
      </c>
      <c r="Y588" s="454"/>
    </row>
    <row r="589" spans="1:25" ht="18" customHeight="1">
      <c r="A589" s="78"/>
      <c r="B589" s="79"/>
      <c r="C589" s="79"/>
      <c r="D589" s="79"/>
      <c r="E589" s="67"/>
      <c r="F589" s="79"/>
      <c r="G589" s="67"/>
      <c r="H589" s="66">
        <v>20801</v>
      </c>
      <c r="I589" s="58" t="s">
        <v>255</v>
      </c>
      <c r="J589" s="261">
        <v>979458.44</v>
      </c>
      <c r="K589" s="231">
        <v>382499</v>
      </c>
      <c r="L589" s="56">
        <v>381221</v>
      </c>
      <c r="M589" s="67">
        <f>L589/K589</f>
        <v>0.99665881479428708</v>
      </c>
      <c r="N589" s="56">
        <v>317025</v>
      </c>
      <c r="O589" s="67">
        <f t="shared" si="22"/>
        <v>0.20249507136661138</v>
      </c>
      <c r="T589" s="71" t="s">
        <v>1054</v>
      </c>
      <c r="U589" s="44">
        <v>303195</v>
      </c>
      <c r="V589" s="58" t="s">
        <v>255</v>
      </c>
      <c r="W589" s="44" t="s">
        <v>1612</v>
      </c>
      <c r="X589" s="44">
        <v>979458.44</v>
      </c>
      <c r="Y589" s="454"/>
    </row>
    <row r="590" spans="1:25" ht="18" customHeight="1">
      <c r="A590" s="78"/>
      <c r="B590" s="79"/>
      <c r="C590" s="79"/>
      <c r="D590" s="79"/>
      <c r="E590" s="67"/>
      <c r="F590" s="79"/>
      <c r="G590" s="67"/>
      <c r="H590" s="66">
        <v>2080101</v>
      </c>
      <c r="I590" s="58" t="s">
        <v>256</v>
      </c>
      <c r="J590" s="260">
        <v>63880.47</v>
      </c>
      <c r="K590" s="228">
        <v>62954</v>
      </c>
      <c r="L590" s="63">
        <v>62954</v>
      </c>
      <c r="M590" s="67">
        <f>L590/K590</f>
        <v>1</v>
      </c>
      <c r="N590" s="63">
        <v>58255</v>
      </c>
      <c r="O590" s="67">
        <f t="shared" si="22"/>
        <v>8.0662604068320265E-2</v>
      </c>
      <c r="T590" s="72" t="s">
        <v>256</v>
      </c>
      <c r="U590" s="44">
        <v>52535</v>
      </c>
      <c r="V590" s="58" t="s">
        <v>256</v>
      </c>
      <c r="W590" s="44" t="s">
        <v>2011</v>
      </c>
      <c r="X590" s="44">
        <v>63880.47</v>
      </c>
      <c r="Y590" s="454"/>
    </row>
    <row r="591" spans="1:25" ht="18" customHeight="1">
      <c r="A591" s="78"/>
      <c r="B591" s="79"/>
      <c r="C591" s="79"/>
      <c r="D591" s="79"/>
      <c r="E591" s="67"/>
      <c r="F591" s="79"/>
      <c r="G591" s="67"/>
      <c r="H591" s="66">
        <v>2080102</v>
      </c>
      <c r="I591" s="66" t="s">
        <v>1101</v>
      </c>
      <c r="J591" s="260">
        <v>8278.3799999999992</v>
      </c>
      <c r="K591" s="260"/>
      <c r="L591" s="63">
        <v>8267</v>
      </c>
      <c r="M591" s="67"/>
      <c r="N591" s="63">
        <v>8326</v>
      </c>
      <c r="O591" s="67">
        <f t="shared" si="22"/>
        <v>-7.0862358875810605E-3</v>
      </c>
      <c r="T591" s="72" t="s">
        <v>266</v>
      </c>
      <c r="U591" s="44">
        <v>8806</v>
      </c>
      <c r="V591" s="66" t="s">
        <v>1101</v>
      </c>
      <c r="W591" s="44" t="s">
        <v>1649</v>
      </c>
      <c r="X591" s="44">
        <v>8278.3799999999992</v>
      </c>
      <c r="Y591" s="454"/>
    </row>
    <row r="592" spans="1:25" ht="18" customHeight="1">
      <c r="A592" s="78"/>
      <c r="B592" s="79"/>
      <c r="C592" s="79"/>
      <c r="D592" s="79"/>
      <c r="E592" s="67"/>
      <c r="F592" s="79"/>
      <c r="G592" s="67"/>
      <c r="H592" s="66">
        <v>2080103</v>
      </c>
      <c r="I592" s="66" t="s">
        <v>1102</v>
      </c>
      <c r="J592" s="260">
        <v>56.61</v>
      </c>
      <c r="K592" s="260"/>
      <c r="L592" s="63">
        <v>956</v>
      </c>
      <c r="M592" s="67"/>
      <c r="N592" s="63">
        <v>866</v>
      </c>
      <c r="O592" s="67">
        <f t="shared" si="22"/>
        <v>0.10392609699769051</v>
      </c>
      <c r="T592" s="72" t="s">
        <v>274</v>
      </c>
      <c r="U592" s="44">
        <v>11009</v>
      </c>
      <c r="V592" s="66" t="s">
        <v>1102</v>
      </c>
      <c r="W592" s="44" t="s">
        <v>1650</v>
      </c>
      <c r="X592" s="44">
        <v>56.61</v>
      </c>
      <c r="Y592" s="454"/>
    </row>
    <row r="593" spans="1:25" ht="18" customHeight="1">
      <c r="A593" s="78"/>
      <c r="B593" s="79"/>
      <c r="C593" s="79"/>
      <c r="D593" s="79"/>
      <c r="E593" s="67"/>
      <c r="F593" s="79"/>
      <c r="G593" s="67"/>
      <c r="H593" s="66">
        <v>2080104</v>
      </c>
      <c r="I593" s="66" t="s">
        <v>1103</v>
      </c>
      <c r="J593" s="260">
        <v>1</v>
      </c>
      <c r="K593" s="260"/>
      <c r="L593" s="63">
        <v>0</v>
      </c>
      <c r="M593" s="67"/>
      <c r="N593" s="63">
        <v>0</v>
      </c>
      <c r="O593" s="67"/>
      <c r="T593" s="72" t="s">
        <v>282</v>
      </c>
      <c r="U593" s="44">
        <v>0</v>
      </c>
      <c r="V593" s="66" t="s">
        <v>1103</v>
      </c>
      <c r="W593" s="44" t="s">
        <v>1651</v>
      </c>
      <c r="X593" s="44">
        <v>1</v>
      </c>
      <c r="Y593" s="454"/>
    </row>
    <row r="594" spans="1:25" ht="18" customHeight="1">
      <c r="A594" s="78"/>
      <c r="B594" s="79"/>
      <c r="C594" s="79"/>
      <c r="D594" s="79"/>
      <c r="E594" s="67"/>
      <c r="F594" s="79"/>
      <c r="G594" s="67"/>
      <c r="H594" s="66">
        <v>2080105</v>
      </c>
      <c r="I594" s="66" t="s">
        <v>257</v>
      </c>
      <c r="J594" s="260">
        <v>97.64</v>
      </c>
      <c r="K594" s="260"/>
      <c r="L594" s="63">
        <v>88</v>
      </c>
      <c r="M594" s="67"/>
      <c r="N594" s="63">
        <v>97</v>
      </c>
      <c r="O594" s="67">
        <f t="shared" ref="O594:O657" si="23">L594/N594-1</f>
        <v>-9.2783505154639179E-2</v>
      </c>
      <c r="T594" s="72" t="s">
        <v>284</v>
      </c>
      <c r="U594" s="44">
        <v>114508</v>
      </c>
      <c r="V594" s="66" t="s">
        <v>257</v>
      </c>
      <c r="W594" s="44" t="s">
        <v>2012</v>
      </c>
      <c r="X594" s="44">
        <v>97.64</v>
      </c>
      <c r="Y594" s="454"/>
    </row>
    <row r="595" spans="1:25" ht="18" customHeight="1">
      <c r="A595" s="78"/>
      <c r="B595" s="79"/>
      <c r="C595" s="79"/>
      <c r="D595" s="79"/>
      <c r="E595" s="67"/>
      <c r="F595" s="79"/>
      <c r="G595" s="67"/>
      <c r="H595" s="66">
        <v>2080106</v>
      </c>
      <c r="I595" s="66" t="s">
        <v>258</v>
      </c>
      <c r="J595" s="260">
        <v>44.29</v>
      </c>
      <c r="K595" s="260"/>
      <c r="L595" s="63">
        <v>36</v>
      </c>
      <c r="M595" s="67"/>
      <c r="N595" s="63">
        <v>31</v>
      </c>
      <c r="O595" s="67">
        <f t="shared" si="23"/>
        <v>0.16129032258064524</v>
      </c>
      <c r="T595" s="72" t="s">
        <v>290</v>
      </c>
      <c r="U595" s="44">
        <v>0</v>
      </c>
      <c r="V595" s="66" t="s">
        <v>258</v>
      </c>
      <c r="W595" s="44" t="s">
        <v>2013</v>
      </c>
      <c r="X595" s="44">
        <v>44.29</v>
      </c>
      <c r="Y595" s="454"/>
    </row>
    <row r="596" spans="1:25" ht="18" customHeight="1">
      <c r="A596" s="78"/>
      <c r="B596" s="79"/>
      <c r="C596" s="79"/>
      <c r="D596" s="79"/>
      <c r="E596" s="67"/>
      <c r="F596" s="79"/>
      <c r="G596" s="67"/>
      <c r="H596" s="66">
        <v>2080107</v>
      </c>
      <c r="I596" s="66" t="s">
        <v>259</v>
      </c>
      <c r="J596" s="260">
        <v>3399.07</v>
      </c>
      <c r="K596" s="260"/>
      <c r="L596" s="63">
        <v>3530</v>
      </c>
      <c r="M596" s="67"/>
      <c r="N596" s="63">
        <v>2981</v>
      </c>
      <c r="O596" s="67">
        <f t="shared" si="23"/>
        <v>0.18416638711841671</v>
      </c>
      <c r="T596" s="72" t="s">
        <v>294</v>
      </c>
      <c r="U596" s="44">
        <v>2594</v>
      </c>
      <c r="V596" s="66" t="s">
        <v>259</v>
      </c>
      <c r="W596" s="44" t="s">
        <v>2014</v>
      </c>
      <c r="X596" s="44">
        <v>3399.07</v>
      </c>
      <c r="Y596" s="454"/>
    </row>
    <row r="597" spans="1:25" ht="18" customHeight="1">
      <c r="A597" s="78"/>
      <c r="B597" s="79"/>
      <c r="C597" s="79"/>
      <c r="D597" s="79"/>
      <c r="E597" s="67"/>
      <c r="F597" s="79"/>
      <c r="G597" s="67"/>
      <c r="H597" s="66">
        <v>2080108</v>
      </c>
      <c r="I597" s="66" t="s">
        <v>260</v>
      </c>
      <c r="J597" s="260">
        <v>946.33</v>
      </c>
      <c r="K597" s="260"/>
      <c r="L597" s="63">
        <v>930</v>
      </c>
      <c r="M597" s="67"/>
      <c r="N597" s="63">
        <v>810</v>
      </c>
      <c r="O597" s="67">
        <f t="shared" si="23"/>
        <v>0.14814814814814814</v>
      </c>
      <c r="T597" s="72" t="s">
        <v>308</v>
      </c>
      <c r="U597" s="44">
        <v>944</v>
      </c>
      <c r="V597" s="66" t="s">
        <v>260</v>
      </c>
      <c r="W597" s="44" t="s">
        <v>2015</v>
      </c>
      <c r="X597" s="44">
        <v>946.33</v>
      </c>
      <c r="Y597" s="454"/>
    </row>
    <row r="598" spans="1:25" ht="18" customHeight="1">
      <c r="A598" s="78"/>
      <c r="B598" s="79"/>
      <c r="C598" s="79"/>
      <c r="D598" s="79"/>
      <c r="E598" s="67"/>
      <c r="F598" s="79"/>
      <c r="G598" s="67"/>
      <c r="H598" s="66">
        <v>2080109</v>
      </c>
      <c r="I598" s="66" t="s">
        <v>1143</v>
      </c>
      <c r="J598" s="260">
        <v>0</v>
      </c>
      <c r="K598" s="260"/>
      <c r="L598" s="63">
        <v>0</v>
      </c>
      <c r="M598" s="67"/>
      <c r="N598" s="63">
        <v>0</v>
      </c>
      <c r="O598" s="67"/>
      <c r="T598" s="72" t="s">
        <v>316</v>
      </c>
      <c r="U598" s="44">
        <v>18491</v>
      </c>
      <c r="V598" s="66" t="s">
        <v>1143</v>
      </c>
      <c r="W598" s="44" t="s">
        <v>1692</v>
      </c>
      <c r="X598" s="44">
        <v>0</v>
      </c>
      <c r="Y598" s="454"/>
    </row>
    <row r="599" spans="1:25" ht="18" customHeight="1">
      <c r="A599" s="78"/>
      <c r="B599" s="79"/>
      <c r="C599" s="79"/>
      <c r="D599" s="79"/>
      <c r="E599" s="67"/>
      <c r="F599" s="79"/>
      <c r="G599" s="67"/>
      <c r="H599" s="66">
        <v>2080110</v>
      </c>
      <c r="I599" s="66" t="s">
        <v>261</v>
      </c>
      <c r="J599" s="260">
        <v>37497.35</v>
      </c>
      <c r="K599" s="260"/>
      <c r="L599" s="63">
        <v>37658</v>
      </c>
      <c r="M599" s="67"/>
      <c r="N599" s="63">
        <v>36656</v>
      </c>
      <c r="O599" s="67">
        <f t="shared" si="23"/>
        <v>2.7335224792667034E-2</v>
      </c>
      <c r="T599" s="72" t="s">
        <v>322</v>
      </c>
      <c r="U599" s="44">
        <v>7661</v>
      </c>
      <c r="V599" s="66" t="s">
        <v>261</v>
      </c>
      <c r="W599" s="44" t="s">
        <v>2016</v>
      </c>
      <c r="X599" s="44">
        <v>37497.35</v>
      </c>
      <c r="Y599" s="454"/>
    </row>
    <row r="600" spans="1:25" ht="18" customHeight="1">
      <c r="A600" s="78"/>
      <c r="B600" s="79"/>
      <c r="C600" s="79"/>
      <c r="D600" s="79"/>
      <c r="E600" s="67"/>
      <c r="F600" s="79"/>
      <c r="G600" s="67"/>
      <c r="H600" s="66">
        <v>2080111</v>
      </c>
      <c r="I600" s="66" t="s">
        <v>262</v>
      </c>
      <c r="J600" s="260">
        <v>1673.54</v>
      </c>
      <c r="K600" s="260"/>
      <c r="L600" s="63">
        <v>1706</v>
      </c>
      <c r="M600" s="67"/>
      <c r="N600" s="63">
        <v>1399</v>
      </c>
      <c r="O600" s="67">
        <f t="shared" si="23"/>
        <v>0.21944245889921365</v>
      </c>
      <c r="T600" s="72" t="s">
        <v>329</v>
      </c>
      <c r="U600" s="44">
        <v>2831</v>
      </c>
      <c r="V600" s="66" t="s">
        <v>262</v>
      </c>
      <c r="W600" s="44" t="s">
        <v>2017</v>
      </c>
      <c r="X600" s="44">
        <v>1673.54</v>
      </c>
      <c r="Y600" s="454"/>
    </row>
    <row r="601" spans="1:25" ht="18" customHeight="1">
      <c r="A601" s="78"/>
      <c r="B601" s="79"/>
      <c r="C601" s="79"/>
      <c r="D601" s="79"/>
      <c r="E601" s="67"/>
      <c r="F601" s="79"/>
      <c r="G601" s="67"/>
      <c r="H601" s="66">
        <v>2080112</v>
      </c>
      <c r="I601" s="66" t="s">
        <v>263</v>
      </c>
      <c r="J601" s="260">
        <v>1431.27</v>
      </c>
      <c r="K601" s="260"/>
      <c r="L601" s="63">
        <v>1365</v>
      </c>
      <c r="M601" s="67"/>
      <c r="N601" s="63">
        <v>1211</v>
      </c>
      <c r="O601" s="67">
        <f t="shared" si="23"/>
        <v>0.12716763005780352</v>
      </c>
      <c r="T601" s="72" t="s">
        <v>334</v>
      </c>
      <c r="U601" s="44">
        <v>0</v>
      </c>
      <c r="V601" s="66" t="s">
        <v>263</v>
      </c>
      <c r="W601" s="44" t="s">
        <v>2018</v>
      </c>
      <c r="X601" s="44">
        <v>1431.27</v>
      </c>
      <c r="Y601" s="454"/>
    </row>
    <row r="602" spans="1:25" ht="18" customHeight="1">
      <c r="A602" s="78"/>
      <c r="B602" s="79"/>
      <c r="C602" s="79"/>
      <c r="D602" s="79"/>
      <c r="E602" s="67"/>
      <c r="F602" s="79"/>
      <c r="G602" s="67"/>
      <c r="H602" s="66">
        <v>2080199</v>
      </c>
      <c r="I602" s="66" t="s">
        <v>264</v>
      </c>
      <c r="J602" s="260">
        <v>432</v>
      </c>
      <c r="K602" s="260"/>
      <c r="L602" s="63">
        <v>511</v>
      </c>
      <c r="M602" s="67"/>
      <c r="N602" s="63">
        <v>405</v>
      </c>
      <c r="O602" s="67">
        <f t="shared" si="23"/>
        <v>0.2617283950617284</v>
      </c>
      <c r="T602" s="72" t="s">
        <v>337</v>
      </c>
      <c r="U602" s="44">
        <v>3940</v>
      </c>
      <c r="V602" s="66" t="s">
        <v>264</v>
      </c>
      <c r="W602" s="44" t="s">
        <v>2019</v>
      </c>
      <c r="X602" s="44">
        <v>432</v>
      </c>
      <c r="Y602" s="454"/>
    </row>
    <row r="603" spans="1:25" ht="18" customHeight="1">
      <c r="A603" s="78"/>
      <c r="B603" s="79"/>
      <c r="C603" s="79"/>
      <c r="D603" s="79"/>
      <c r="E603" s="67"/>
      <c r="F603" s="79"/>
      <c r="G603" s="67"/>
      <c r="H603" s="66">
        <v>20802</v>
      </c>
      <c r="I603" s="66" t="s">
        <v>265</v>
      </c>
      <c r="J603" s="260">
        <v>10022.99</v>
      </c>
      <c r="K603" s="260"/>
      <c r="L603" s="63">
        <v>7907</v>
      </c>
      <c r="M603" s="67"/>
      <c r="N603" s="63">
        <v>5473</v>
      </c>
      <c r="O603" s="67">
        <f t="shared" si="23"/>
        <v>0.44472866800657784</v>
      </c>
      <c r="T603" s="72" t="s">
        <v>340</v>
      </c>
      <c r="U603" s="44">
        <v>0</v>
      </c>
      <c r="V603" s="66" t="s">
        <v>265</v>
      </c>
      <c r="W603" s="44" t="s">
        <v>2020</v>
      </c>
      <c r="X603" s="44">
        <v>10022.99</v>
      </c>
      <c r="Y603" s="454"/>
    </row>
    <row r="604" spans="1:25" ht="33" customHeight="1">
      <c r="A604" s="78"/>
      <c r="B604" s="79"/>
      <c r="C604" s="79"/>
      <c r="D604" s="79"/>
      <c r="E604" s="67"/>
      <c r="F604" s="79"/>
      <c r="G604" s="67"/>
      <c r="H604" s="66">
        <v>2080201</v>
      </c>
      <c r="I604" s="58" t="s">
        <v>266</v>
      </c>
      <c r="J604" s="260">
        <v>15066.53</v>
      </c>
      <c r="K604" s="228">
        <v>22826</v>
      </c>
      <c r="L604" s="63">
        <v>22826</v>
      </c>
      <c r="M604" s="67">
        <f>L604/K604</f>
        <v>1</v>
      </c>
      <c r="N604" s="63">
        <v>13173</v>
      </c>
      <c r="O604" s="67">
        <f t="shared" si="23"/>
        <v>0.73278676079860317</v>
      </c>
      <c r="T604" s="72" t="s">
        <v>345</v>
      </c>
      <c r="U604" s="44">
        <v>350</v>
      </c>
      <c r="V604" s="58" t="s">
        <v>266</v>
      </c>
      <c r="W604" s="44" t="s">
        <v>2021</v>
      </c>
      <c r="X604" s="44">
        <v>15066.53</v>
      </c>
      <c r="Y604" s="455" t="s">
        <v>3238</v>
      </c>
    </row>
    <row r="605" spans="1:25" ht="18" customHeight="1">
      <c r="A605" s="78"/>
      <c r="B605" s="79"/>
      <c r="C605" s="79"/>
      <c r="D605" s="79"/>
      <c r="E605" s="67"/>
      <c r="F605" s="79"/>
      <c r="G605" s="67"/>
      <c r="H605" s="66">
        <v>2080202</v>
      </c>
      <c r="I605" s="66" t="s">
        <v>1101</v>
      </c>
      <c r="J605" s="260">
        <v>2246.7800000000002</v>
      </c>
      <c r="K605" s="260"/>
      <c r="L605" s="63">
        <v>2375</v>
      </c>
      <c r="M605" s="67"/>
      <c r="N605" s="63">
        <v>2372</v>
      </c>
      <c r="O605" s="67">
        <f t="shared" si="23"/>
        <v>1.264755480607116E-3</v>
      </c>
      <c r="T605" s="72" t="s">
        <v>347</v>
      </c>
      <c r="U605" s="44">
        <v>0</v>
      </c>
      <c r="V605" s="66" t="s">
        <v>1101</v>
      </c>
      <c r="W605" s="44" t="s">
        <v>1649</v>
      </c>
      <c r="X605" s="44">
        <v>2246.7800000000002</v>
      </c>
      <c r="Y605" s="454"/>
    </row>
    <row r="606" spans="1:25" ht="18" customHeight="1">
      <c r="A606" s="78"/>
      <c r="B606" s="79"/>
      <c r="C606" s="79"/>
      <c r="D606" s="79"/>
      <c r="E606" s="67"/>
      <c r="F606" s="79"/>
      <c r="G606" s="67"/>
      <c r="H606" s="66">
        <v>2080203</v>
      </c>
      <c r="I606" s="66" t="s">
        <v>1102</v>
      </c>
      <c r="J606" s="260">
        <v>0</v>
      </c>
      <c r="K606" s="260"/>
      <c r="L606" s="63">
        <v>0</v>
      </c>
      <c r="M606" s="67"/>
      <c r="N606" s="63">
        <v>178</v>
      </c>
      <c r="O606" s="67">
        <f t="shared" si="23"/>
        <v>-1</v>
      </c>
      <c r="T606" s="72" t="s">
        <v>350</v>
      </c>
      <c r="U606" s="44">
        <v>0</v>
      </c>
      <c r="V606" s="66" t="s">
        <v>1102</v>
      </c>
      <c r="W606" s="44" t="s">
        <v>1650</v>
      </c>
      <c r="X606" s="44">
        <v>0</v>
      </c>
      <c r="Y606" s="454"/>
    </row>
    <row r="607" spans="1:25" ht="18" customHeight="1">
      <c r="A607" s="78"/>
      <c r="B607" s="79"/>
      <c r="C607" s="79"/>
      <c r="D607" s="79"/>
      <c r="E607" s="67"/>
      <c r="F607" s="79"/>
      <c r="G607" s="67"/>
      <c r="H607" s="66">
        <v>2080204</v>
      </c>
      <c r="I607" s="66" t="s">
        <v>1103</v>
      </c>
      <c r="J607" s="260">
        <v>544.41</v>
      </c>
      <c r="K607" s="260"/>
      <c r="L607" s="63">
        <v>549</v>
      </c>
      <c r="M607" s="67"/>
      <c r="N607" s="63">
        <v>487</v>
      </c>
      <c r="O607" s="67">
        <f t="shared" si="23"/>
        <v>0.12731006160164271</v>
      </c>
      <c r="T607" s="72" t="s">
        <v>352</v>
      </c>
      <c r="U607" s="44">
        <v>0</v>
      </c>
      <c r="V607" s="66" t="s">
        <v>1103</v>
      </c>
      <c r="W607" s="44" t="s">
        <v>1651</v>
      </c>
      <c r="X607" s="44">
        <v>544.41</v>
      </c>
      <c r="Y607" s="454"/>
    </row>
    <row r="608" spans="1:25" ht="18" customHeight="1">
      <c r="A608" s="78"/>
      <c r="B608" s="79"/>
      <c r="C608" s="79"/>
      <c r="D608" s="79"/>
      <c r="E608" s="67"/>
      <c r="F608" s="79"/>
      <c r="G608" s="67"/>
      <c r="H608" s="66">
        <v>2080205</v>
      </c>
      <c r="I608" s="66" t="s">
        <v>267</v>
      </c>
      <c r="J608" s="260">
        <v>1500</v>
      </c>
      <c r="K608" s="260"/>
      <c r="L608" s="63">
        <v>1349</v>
      </c>
      <c r="M608" s="67"/>
      <c r="N608" s="63">
        <v>1397</v>
      </c>
      <c r="O608" s="67">
        <f t="shared" si="23"/>
        <v>-3.4359341445955649E-2</v>
      </c>
      <c r="T608" s="72" t="s">
        <v>1018</v>
      </c>
      <c r="U608" s="44">
        <v>79526</v>
      </c>
      <c r="V608" s="66" t="s">
        <v>267</v>
      </c>
      <c r="W608" s="44" t="s">
        <v>2022</v>
      </c>
      <c r="X608" s="44">
        <v>1500</v>
      </c>
      <c r="Y608" s="454"/>
    </row>
    <row r="609" spans="1:25" ht="18" customHeight="1">
      <c r="A609" s="78"/>
      <c r="B609" s="79"/>
      <c r="C609" s="79"/>
      <c r="D609" s="79"/>
      <c r="E609" s="67"/>
      <c r="F609" s="79"/>
      <c r="G609" s="67"/>
      <c r="H609" s="66">
        <v>2080206</v>
      </c>
      <c r="I609" s="66" t="s">
        <v>268</v>
      </c>
      <c r="J609" s="260">
        <v>340.27</v>
      </c>
      <c r="K609" s="260"/>
      <c r="L609" s="63">
        <v>347</v>
      </c>
      <c r="M609" s="67"/>
      <c r="N609" s="63">
        <v>347</v>
      </c>
      <c r="O609" s="67">
        <f t="shared" si="23"/>
        <v>0</v>
      </c>
      <c r="T609" s="72"/>
      <c r="V609" s="66" t="s">
        <v>268</v>
      </c>
      <c r="W609" s="44" t="s">
        <v>2023</v>
      </c>
      <c r="X609" s="44">
        <v>340.27</v>
      </c>
      <c r="Y609" s="454"/>
    </row>
    <row r="610" spans="1:25" ht="18" customHeight="1">
      <c r="A610" s="78"/>
      <c r="B610" s="79"/>
      <c r="C610" s="79"/>
      <c r="D610" s="79"/>
      <c r="E610" s="67"/>
      <c r="F610" s="79"/>
      <c r="G610" s="67"/>
      <c r="H610" s="66">
        <v>2080207</v>
      </c>
      <c r="I610" s="66" t="s">
        <v>269</v>
      </c>
      <c r="J610" s="260">
        <v>1137.33</v>
      </c>
      <c r="K610" s="260"/>
      <c r="L610" s="63">
        <v>2679</v>
      </c>
      <c r="M610" s="67"/>
      <c r="N610" s="63">
        <v>1304</v>
      </c>
      <c r="O610" s="67">
        <f t="shared" si="23"/>
        <v>1.0544478527607364</v>
      </c>
      <c r="T610" s="72"/>
      <c r="V610" s="66" t="s">
        <v>269</v>
      </c>
      <c r="W610" s="44" t="s">
        <v>2024</v>
      </c>
      <c r="X610" s="44">
        <v>1137.33</v>
      </c>
      <c r="Y610" s="454"/>
    </row>
    <row r="611" spans="1:25" ht="18" customHeight="1">
      <c r="A611" s="78"/>
      <c r="B611" s="79"/>
      <c r="C611" s="79"/>
      <c r="D611" s="79"/>
      <c r="E611" s="67"/>
      <c r="F611" s="79"/>
      <c r="G611" s="67"/>
      <c r="H611" s="66">
        <v>2080208</v>
      </c>
      <c r="I611" s="66" t="s">
        <v>270</v>
      </c>
      <c r="J611" s="260">
        <v>118.45</v>
      </c>
      <c r="K611" s="260"/>
      <c r="L611" s="63">
        <v>19</v>
      </c>
      <c r="M611" s="67"/>
      <c r="N611" s="63">
        <v>15</v>
      </c>
      <c r="O611" s="67">
        <f t="shared" si="23"/>
        <v>0.26666666666666661</v>
      </c>
      <c r="T611" s="72"/>
      <c r="V611" s="66" t="s">
        <v>270</v>
      </c>
      <c r="W611" s="44" t="s">
        <v>2025</v>
      </c>
      <c r="X611" s="44">
        <v>118.45</v>
      </c>
      <c r="Y611" s="454"/>
    </row>
    <row r="612" spans="1:25" ht="18" customHeight="1">
      <c r="A612" s="78"/>
      <c r="B612" s="79"/>
      <c r="C612" s="79"/>
      <c r="D612" s="79"/>
      <c r="E612" s="67"/>
      <c r="F612" s="79"/>
      <c r="G612" s="67"/>
      <c r="H612" s="66">
        <v>2080209</v>
      </c>
      <c r="I612" s="66" t="s">
        <v>271</v>
      </c>
      <c r="J612" s="260">
        <v>57.69</v>
      </c>
      <c r="K612" s="260"/>
      <c r="L612" s="63">
        <v>58</v>
      </c>
      <c r="M612" s="67"/>
      <c r="N612" s="63">
        <v>90</v>
      </c>
      <c r="O612" s="67">
        <f t="shared" si="23"/>
        <v>-0.35555555555555551</v>
      </c>
      <c r="T612" s="72"/>
      <c r="V612" s="66" t="s">
        <v>271</v>
      </c>
      <c r="W612" s="44" t="s">
        <v>2026</v>
      </c>
      <c r="X612" s="44">
        <v>57.69</v>
      </c>
      <c r="Y612" s="454"/>
    </row>
    <row r="613" spans="1:25" ht="18" customHeight="1">
      <c r="A613" s="78"/>
      <c r="B613" s="79"/>
      <c r="C613" s="79"/>
      <c r="D613" s="79"/>
      <c r="E613" s="67"/>
      <c r="F613" s="79"/>
      <c r="G613" s="67"/>
      <c r="H613" s="66">
        <v>2080299</v>
      </c>
      <c r="I613" s="66" t="s">
        <v>272</v>
      </c>
      <c r="J613" s="260">
        <v>974.86</v>
      </c>
      <c r="K613" s="260"/>
      <c r="L613" s="63">
        <v>1077</v>
      </c>
      <c r="M613" s="67"/>
      <c r="N613" s="63">
        <v>1218</v>
      </c>
      <c r="O613" s="67">
        <f t="shared" si="23"/>
        <v>-0.11576354679802958</v>
      </c>
      <c r="T613" s="72"/>
      <c r="V613" s="66" t="s">
        <v>272</v>
      </c>
      <c r="W613" s="44" t="s">
        <v>2027</v>
      </c>
      <c r="X613" s="44">
        <v>974.86</v>
      </c>
      <c r="Y613" s="454"/>
    </row>
    <row r="614" spans="1:25" ht="18" customHeight="1">
      <c r="A614" s="78"/>
      <c r="B614" s="79"/>
      <c r="C614" s="79"/>
      <c r="D614" s="79"/>
      <c r="E614" s="67"/>
      <c r="F614" s="79"/>
      <c r="G614" s="67"/>
      <c r="H614" s="66">
        <v>20803</v>
      </c>
      <c r="I614" s="66" t="s">
        <v>273</v>
      </c>
      <c r="J614" s="260">
        <v>8146.75</v>
      </c>
      <c r="K614" s="260"/>
      <c r="L614" s="63">
        <v>14373</v>
      </c>
      <c r="M614" s="67"/>
      <c r="N614" s="63">
        <v>5765</v>
      </c>
      <c r="O614" s="67">
        <f t="shared" si="23"/>
        <v>1.493148308759757</v>
      </c>
      <c r="T614" s="72"/>
      <c r="V614" s="66" t="s">
        <v>273</v>
      </c>
      <c r="W614" s="44" t="s">
        <v>2028</v>
      </c>
      <c r="X614" s="44">
        <v>8146.75</v>
      </c>
      <c r="Y614" s="454"/>
    </row>
    <row r="615" spans="1:25" ht="40.5" customHeight="1">
      <c r="A615" s="78"/>
      <c r="B615" s="79"/>
      <c r="C615" s="79"/>
      <c r="D615" s="79"/>
      <c r="E615" s="67"/>
      <c r="F615" s="79"/>
      <c r="G615" s="67"/>
      <c r="H615" s="66">
        <v>2080301</v>
      </c>
      <c r="I615" s="213" t="s">
        <v>2636</v>
      </c>
      <c r="J615" s="260">
        <v>23882.560000000001</v>
      </c>
      <c r="K615" s="228">
        <v>23708</v>
      </c>
      <c r="L615" s="63">
        <v>23708</v>
      </c>
      <c r="M615" s="67">
        <f>L615/K615</f>
        <v>1</v>
      </c>
      <c r="N615" s="63">
        <v>16856</v>
      </c>
      <c r="O615" s="67">
        <f t="shared" si="23"/>
        <v>0.40650213573801608</v>
      </c>
      <c r="T615" s="72"/>
      <c r="V615" s="58" t="s">
        <v>274</v>
      </c>
      <c r="W615" s="44" t="s">
        <v>2029</v>
      </c>
      <c r="Y615" s="459" t="s">
        <v>3239</v>
      </c>
    </row>
    <row r="616" spans="1:25" ht="18" customHeight="1">
      <c r="A616" s="78"/>
      <c r="B616" s="79"/>
      <c r="C616" s="79"/>
      <c r="D616" s="79"/>
      <c r="E616" s="67"/>
      <c r="F616" s="79"/>
      <c r="G616" s="67"/>
      <c r="H616" s="66">
        <v>2080302</v>
      </c>
      <c r="I616" s="212" t="s">
        <v>280</v>
      </c>
      <c r="J616" s="260"/>
      <c r="K616" s="260"/>
      <c r="L616" s="63"/>
      <c r="M616" s="67"/>
      <c r="N616" s="63">
        <v>1794</v>
      </c>
      <c r="O616" s="67">
        <f t="shared" si="23"/>
        <v>-1</v>
      </c>
      <c r="T616" s="72"/>
      <c r="V616" s="66" t="s">
        <v>275</v>
      </c>
      <c r="W616" s="44" t="s">
        <v>2030</v>
      </c>
      <c r="Y616" s="454"/>
    </row>
    <row r="617" spans="1:25" ht="18" customHeight="1">
      <c r="A617" s="78"/>
      <c r="B617" s="79"/>
      <c r="C617" s="79"/>
      <c r="D617" s="79"/>
      <c r="E617" s="67"/>
      <c r="F617" s="79"/>
      <c r="G617" s="67"/>
      <c r="H617" s="66">
        <v>2080303</v>
      </c>
      <c r="I617" s="212" t="s">
        <v>281</v>
      </c>
      <c r="J617" s="260">
        <v>23882.560000000001</v>
      </c>
      <c r="K617" s="260"/>
      <c r="L617" s="63">
        <v>23708</v>
      </c>
      <c r="M617" s="67"/>
      <c r="N617" s="63">
        <v>15062</v>
      </c>
      <c r="O617" s="67">
        <f t="shared" si="23"/>
        <v>0.57402735360509882</v>
      </c>
      <c r="T617" s="72"/>
      <c r="V617" s="66" t="s">
        <v>276</v>
      </c>
      <c r="W617" s="44" t="s">
        <v>2031</v>
      </c>
      <c r="X617" s="44">
        <v>171757.38</v>
      </c>
      <c r="Y617" s="454"/>
    </row>
    <row r="618" spans="1:25" ht="18" customHeight="1">
      <c r="A618" s="78"/>
      <c r="B618" s="79"/>
      <c r="C618" s="79"/>
      <c r="D618" s="79"/>
      <c r="E618" s="67"/>
      <c r="F618" s="79"/>
      <c r="G618" s="67"/>
      <c r="H618" s="66">
        <v>2080304</v>
      </c>
      <c r="I618" s="58" t="s">
        <v>282</v>
      </c>
      <c r="J618" s="260"/>
      <c r="K618" s="260"/>
      <c r="L618" s="63"/>
      <c r="M618" s="67"/>
      <c r="N618" s="63"/>
      <c r="O618" s="67"/>
      <c r="T618" s="72"/>
      <c r="V618" s="66" t="s">
        <v>277</v>
      </c>
      <c r="W618" s="44" t="s">
        <v>2032</v>
      </c>
      <c r="X618" s="44">
        <v>61061.880000000005</v>
      </c>
      <c r="Y618" s="454"/>
    </row>
    <row r="619" spans="1:25" ht="18" customHeight="1">
      <c r="A619" s="78"/>
      <c r="B619" s="79"/>
      <c r="C619" s="79"/>
      <c r="D619" s="79"/>
      <c r="E619" s="67"/>
      <c r="F619" s="79"/>
      <c r="G619" s="67"/>
      <c r="H619" s="66">
        <v>2080305</v>
      </c>
      <c r="I619" s="66" t="s">
        <v>2637</v>
      </c>
      <c r="J619" s="260"/>
      <c r="K619" s="260"/>
      <c r="L619" s="79"/>
      <c r="M619" s="67"/>
      <c r="N619" s="79"/>
      <c r="O619" s="67"/>
      <c r="T619" s="72"/>
      <c r="V619" s="66" t="s">
        <v>278</v>
      </c>
      <c r="W619" s="44" t="s">
        <v>2033</v>
      </c>
      <c r="X619" s="44">
        <v>110562.51000000001</v>
      </c>
      <c r="Y619" s="454"/>
    </row>
    <row r="620" spans="1:25" ht="18" customHeight="1">
      <c r="A620" s="78"/>
      <c r="B620" s="79"/>
      <c r="C620" s="79"/>
      <c r="D620" s="79"/>
      <c r="E620" s="67"/>
      <c r="F620" s="79"/>
      <c r="G620" s="67"/>
      <c r="H620" s="66">
        <v>2080308</v>
      </c>
      <c r="I620" s="58" t="s">
        <v>284</v>
      </c>
      <c r="J620" s="260">
        <v>171757.38</v>
      </c>
      <c r="K620" s="228">
        <v>179873</v>
      </c>
      <c r="L620" s="63">
        <v>179873</v>
      </c>
      <c r="M620" s="67">
        <f>L620/K620</f>
        <v>1</v>
      </c>
      <c r="N620" s="63">
        <v>155838</v>
      </c>
      <c r="O620" s="67">
        <f t="shared" si="23"/>
        <v>0.15423067544501334</v>
      </c>
      <c r="T620" s="72"/>
      <c r="V620" s="66" t="s">
        <v>279</v>
      </c>
      <c r="W620" s="214" t="s">
        <v>2034</v>
      </c>
      <c r="X620" s="214">
        <v>0</v>
      </c>
      <c r="Y620" s="454"/>
    </row>
    <row r="621" spans="1:25" ht="18" customHeight="1">
      <c r="A621" s="78"/>
      <c r="B621" s="79"/>
      <c r="C621" s="79"/>
      <c r="D621" s="79"/>
      <c r="E621" s="67"/>
      <c r="F621" s="79"/>
      <c r="G621" s="67"/>
      <c r="H621" s="66">
        <v>2080399</v>
      </c>
      <c r="I621" s="66" t="s">
        <v>285</v>
      </c>
      <c r="J621" s="260">
        <v>61061.880000000005</v>
      </c>
      <c r="K621" s="260"/>
      <c r="L621" s="63">
        <v>66091</v>
      </c>
      <c r="M621" s="67"/>
      <c r="N621" s="63">
        <v>60881</v>
      </c>
      <c r="O621" s="67">
        <f t="shared" si="23"/>
        <v>8.5576780933296126E-2</v>
      </c>
      <c r="T621" s="72"/>
      <c r="V621" s="66" t="s">
        <v>280</v>
      </c>
      <c r="W621" s="214" t="s">
        <v>2035</v>
      </c>
      <c r="X621" s="214">
        <v>0</v>
      </c>
      <c r="Y621" s="454"/>
    </row>
    <row r="622" spans="1:25" ht="18" customHeight="1">
      <c r="A622" s="78"/>
      <c r="B622" s="79"/>
      <c r="C622" s="79"/>
      <c r="D622" s="79"/>
      <c r="E622" s="67"/>
      <c r="F622" s="79"/>
      <c r="G622" s="67"/>
      <c r="H622" s="66">
        <v>20804</v>
      </c>
      <c r="I622" s="66" t="s">
        <v>286</v>
      </c>
      <c r="J622" s="260">
        <v>110562.51000000001</v>
      </c>
      <c r="K622" s="260"/>
      <c r="L622" s="63">
        <v>110533</v>
      </c>
      <c r="M622" s="67"/>
      <c r="N622" s="63">
        <v>94355</v>
      </c>
      <c r="O622" s="67">
        <f t="shared" si="23"/>
        <v>0.17145885220709034</v>
      </c>
      <c r="T622" s="72"/>
      <c r="V622" s="66" t="s">
        <v>281</v>
      </c>
      <c r="W622" s="214" t="s">
        <v>2036</v>
      </c>
      <c r="X622" s="214"/>
      <c r="Y622" s="454"/>
    </row>
    <row r="623" spans="1:25" ht="18" customHeight="1">
      <c r="A623" s="78"/>
      <c r="B623" s="79"/>
      <c r="C623" s="79"/>
      <c r="D623" s="79"/>
      <c r="E623" s="67"/>
      <c r="F623" s="79"/>
      <c r="G623" s="67"/>
      <c r="H623" s="66">
        <v>2080402</v>
      </c>
      <c r="I623" s="66" t="s">
        <v>287</v>
      </c>
      <c r="J623" s="260"/>
      <c r="K623" s="260"/>
      <c r="L623" s="63">
        <v>0</v>
      </c>
      <c r="M623" s="67"/>
      <c r="N623" s="63">
        <v>0</v>
      </c>
      <c r="O623" s="67"/>
      <c r="T623" s="72"/>
      <c r="V623" s="58" t="s">
        <v>282</v>
      </c>
      <c r="W623" s="214" t="s">
        <v>2037</v>
      </c>
      <c r="X623" s="214"/>
      <c r="Y623" s="454"/>
    </row>
    <row r="624" spans="1:25" ht="18" customHeight="1">
      <c r="A624" s="78"/>
      <c r="B624" s="79"/>
      <c r="C624" s="79"/>
      <c r="D624" s="79"/>
      <c r="E624" s="67"/>
      <c r="F624" s="79"/>
      <c r="G624" s="67"/>
      <c r="H624" s="66">
        <v>20805</v>
      </c>
      <c r="I624" s="66" t="s">
        <v>288</v>
      </c>
      <c r="J624" s="79"/>
      <c r="K624" s="79"/>
      <c r="L624" s="63">
        <v>0</v>
      </c>
      <c r="M624" s="67"/>
      <c r="N624" s="63">
        <v>0</v>
      </c>
      <c r="O624" s="67"/>
      <c r="T624" s="72"/>
      <c r="V624" s="66" t="s">
        <v>283</v>
      </c>
      <c r="W624" s="84" t="s">
        <v>2038</v>
      </c>
      <c r="X624" s="84"/>
      <c r="Y624" s="454"/>
    </row>
    <row r="625" spans="1:25" ht="18" customHeight="1">
      <c r="A625" s="78"/>
      <c r="B625" s="79"/>
      <c r="C625" s="79"/>
      <c r="D625" s="79"/>
      <c r="E625" s="67"/>
      <c r="F625" s="79"/>
      <c r="G625" s="67"/>
      <c r="H625" s="66">
        <v>2080501</v>
      </c>
      <c r="I625" s="66" t="s">
        <v>289</v>
      </c>
      <c r="J625" s="79">
        <v>133</v>
      </c>
      <c r="K625" s="79"/>
      <c r="L625" s="63">
        <v>3249</v>
      </c>
      <c r="M625" s="67"/>
      <c r="N625" s="63">
        <v>602</v>
      </c>
      <c r="O625" s="67">
        <f t="shared" si="23"/>
        <v>4.397009966777409</v>
      </c>
      <c r="T625" s="72"/>
      <c r="V625" s="58" t="s">
        <v>284</v>
      </c>
      <c r="W625" s="44" t="s">
        <v>2039</v>
      </c>
      <c r="X625" s="44">
        <v>133</v>
      </c>
      <c r="Y625" s="454"/>
    </row>
    <row r="626" spans="1:25" ht="18" customHeight="1">
      <c r="A626" s="78"/>
      <c r="B626" s="79"/>
      <c r="C626" s="79"/>
      <c r="D626" s="79"/>
      <c r="E626" s="67"/>
      <c r="F626" s="79"/>
      <c r="G626" s="67"/>
      <c r="H626" s="66">
        <v>2080502</v>
      </c>
      <c r="I626" s="58" t="s">
        <v>290</v>
      </c>
      <c r="J626" s="79"/>
      <c r="K626" s="79"/>
      <c r="L626" s="79"/>
      <c r="M626" s="67"/>
      <c r="N626" s="79"/>
      <c r="O626" s="67"/>
      <c r="T626" s="72"/>
      <c r="V626" s="66" t="s">
        <v>285</v>
      </c>
      <c r="Y626" s="454"/>
    </row>
    <row r="627" spans="1:25" ht="18" customHeight="1">
      <c r="A627" s="78"/>
      <c r="B627" s="79"/>
      <c r="C627" s="79"/>
      <c r="D627" s="79"/>
      <c r="E627" s="67"/>
      <c r="F627" s="79"/>
      <c r="G627" s="67"/>
      <c r="H627" s="66">
        <v>2080503</v>
      </c>
      <c r="I627" s="66" t="s">
        <v>291</v>
      </c>
      <c r="J627" s="79"/>
      <c r="K627" s="79"/>
      <c r="L627" s="79"/>
      <c r="M627" s="67"/>
      <c r="N627" s="79"/>
      <c r="O627" s="67"/>
      <c r="T627" s="72"/>
      <c r="V627" s="66" t="s">
        <v>286</v>
      </c>
      <c r="Y627" s="454"/>
    </row>
    <row r="628" spans="1:25" ht="18" customHeight="1">
      <c r="A628" s="78"/>
      <c r="B628" s="79"/>
      <c r="C628" s="79"/>
      <c r="D628" s="79"/>
      <c r="E628" s="67"/>
      <c r="F628" s="79"/>
      <c r="G628" s="67"/>
      <c r="H628" s="66">
        <v>2080504</v>
      </c>
      <c r="I628" s="66" t="s">
        <v>292</v>
      </c>
      <c r="J628" s="79"/>
      <c r="K628" s="79"/>
      <c r="L628" s="79"/>
      <c r="M628" s="67"/>
      <c r="N628" s="79"/>
      <c r="O628" s="67"/>
      <c r="T628" s="72"/>
      <c r="V628" s="66" t="s">
        <v>287</v>
      </c>
      <c r="Y628" s="454"/>
    </row>
    <row r="629" spans="1:25" ht="18" customHeight="1">
      <c r="A629" s="78"/>
      <c r="B629" s="79"/>
      <c r="C629" s="79"/>
      <c r="D629" s="79"/>
      <c r="E629" s="67"/>
      <c r="F629" s="79"/>
      <c r="G629" s="67"/>
      <c r="H629" s="66">
        <v>2080599</v>
      </c>
      <c r="I629" s="66" t="s">
        <v>293</v>
      </c>
      <c r="J629" s="79"/>
      <c r="K629" s="79"/>
      <c r="L629" s="79"/>
      <c r="M629" s="67"/>
      <c r="N629" s="79"/>
      <c r="O629" s="67"/>
      <c r="T629" s="72"/>
      <c r="V629" s="66" t="s">
        <v>288</v>
      </c>
      <c r="Y629" s="454"/>
    </row>
    <row r="630" spans="1:25" ht="18" customHeight="1">
      <c r="A630" s="78"/>
      <c r="B630" s="79"/>
      <c r="C630" s="79"/>
      <c r="D630" s="79"/>
      <c r="E630" s="67"/>
      <c r="F630" s="79"/>
      <c r="G630" s="67"/>
      <c r="H630" s="66">
        <v>20806</v>
      </c>
      <c r="I630" s="58" t="s">
        <v>294</v>
      </c>
      <c r="J630" s="260">
        <v>19922.75</v>
      </c>
      <c r="K630" s="228">
        <v>9215</v>
      </c>
      <c r="L630" s="63">
        <v>9215</v>
      </c>
      <c r="M630" s="67">
        <f>L630/K630</f>
        <v>1</v>
      </c>
      <c r="N630" s="63">
        <v>7024</v>
      </c>
      <c r="O630" s="67">
        <f t="shared" si="23"/>
        <v>0.31193052391799547</v>
      </c>
      <c r="T630" s="72"/>
      <c r="V630" s="66" t="s">
        <v>289</v>
      </c>
      <c r="Y630" s="455" t="s">
        <v>3240</v>
      </c>
    </row>
    <row r="631" spans="1:25" ht="18" customHeight="1">
      <c r="A631" s="78"/>
      <c r="B631" s="79"/>
      <c r="C631" s="79"/>
      <c r="D631" s="79"/>
      <c r="E631" s="67"/>
      <c r="F631" s="79"/>
      <c r="G631" s="67"/>
      <c r="H631" s="66">
        <v>2080601</v>
      </c>
      <c r="I631" s="66" t="s">
        <v>295</v>
      </c>
      <c r="J631" s="260">
        <v>15</v>
      </c>
      <c r="K631" s="260"/>
      <c r="L631" s="63">
        <v>61</v>
      </c>
      <c r="M631" s="67"/>
      <c r="N631" s="63">
        <v>397</v>
      </c>
      <c r="O631" s="67">
        <f t="shared" si="23"/>
        <v>-0.84634760705289669</v>
      </c>
      <c r="T631" s="72"/>
      <c r="V631" s="58" t="s">
        <v>290</v>
      </c>
      <c r="W631" s="44" t="s">
        <v>2040</v>
      </c>
      <c r="X631" s="44">
        <v>0</v>
      </c>
      <c r="Y631" s="454"/>
    </row>
    <row r="632" spans="1:25" ht="18" customHeight="1">
      <c r="A632" s="78"/>
      <c r="B632" s="79"/>
      <c r="C632" s="79"/>
      <c r="D632" s="79"/>
      <c r="E632" s="67"/>
      <c r="F632" s="79"/>
      <c r="G632" s="67"/>
      <c r="H632" s="66">
        <v>2080602</v>
      </c>
      <c r="I632" s="66" t="s">
        <v>296</v>
      </c>
      <c r="J632" s="260">
        <v>9400</v>
      </c>
      <c r="K632" s="260"/>
      <c r="L632" s="63">
        <v>6912</v>
      </c>
      <c r="M632" s="67"/>
      <c r="N632" s="63">
        <v>4148</v>
      </c>
      <c r="O632" s="67">
        <f t="shared" si="23"/>
        <v>0.66634522661523632</v>
      </c>
      <c r="T632" s="72"/>
      <c r="V632" s="66" t="s">
        <v>291</v>
      </c>
      <c r="W632" s="44" t="s">
        <v>2041</v>
      </c>
      <c r="X632" s="44">
        <v>0</v>
      </c>
      <c r="Y632" s="454"/>
    </row>
    <row r="633" spans="1:25" ht="18" customHeight="1">
      <c r="A633" s="78"/>
      <c r="B633" s="79"/>
      <c r="C633" s="79"/>
      <c r="D633" s="79"/>
      <c r="E633" s="67"/>
      <c r="F633" s="79"/>
      <c r="G633" s="67"/>
      <c r="H633" s="66">
        <v>2080699</v>
      </c>
      <c r="I633" s="66" t="s">
        <v>298</v>
      </c>
      <c r="J633" s="260">
        <v>0</v>
      </c>
      <c r="K633" s="260"/>
      <c r="L633" s="63">
        <v>0</v>
      </c>
      <c r="M633" s="67"/>
      <c r="N633" s="63">
        <v>0</v>
      </c>
      <c r="O633" s="67"/>
      <c r="T633" s="72"/>
      <c r="V633" s="66" t="s">
        <v>292</v>
      </c>
      <c r="W633" s="44" t="s">
        <v>2042</v>
      </c>
      <c r="X633" s="44">
        <v>0</v>
      </c>
      <c r="Y633" s="454"/>
    </row>
    <row r="634" spans="1:25" ht="18" customHeight="1">
      <c r="A634" s="78"/>
      <c r="B634" s="79"/>
      <c r="C634" s="79"/>
      <c r="D634" s="79"/>
      <c r="E634" s="67"/>
      <c r="F634" s="79"/>
      <c r="G634" s="67"/>
      <c r="H634" s="66">
        <v>20807</v>
      </c>
      <c r="I634" s="66" t="s">
        <v>299</v>
      </c>
      <c r="J634" s="260">
        <v>0</v>
      </c>
      <c r="K634" s="260"/>
      <c r="L634" s="63">
        <v>0</v>
      </c>
      <c r="M634" s="67"/>
      <c r="N634" s="63">
        <v>0</v>
      </c>
      <c r="O634" s="67"/>
      <c r="T634" s="72"/>
      <c r="V634" s="66" t="s">
        <v>293</v>
      </c>
      <c r="W634" s="44" t="s">
        <v>2043</v>
      </c>
      <c r="X634" s="44">
        <v>0</v>
      </c>
      <c r="Y634" s="454"/>
    </row>
    <row r="635" spans="1:25" ht="18" customHeight="1">
      <c r="A635" s="78"/>
      <c r="B635" s="79"/>
      <c r="C635" s="79"/>
      <c r="D635" s="79"/>
      <c r="E635" s="67"/>
      <c r="F635" s="79"/>
      <c r="G635" s="67"/>
      <c r="H635" s="66">
        <v>2080701</v>
      </c>
      <c r="I635" s="66" t="s">
        <v>300</v>
      </c>
      <c r="J635" s="260"/>
      <c r="K635" s="260"/>
      <c r="L635" s="63"/>
      <c r="M635" s="67"/>
      <c r="N635" s="63">
        <v>199</v>
      </c>
      <c r="O635" s="67">
        <f t="shared" si="23"/>
        <v>-1</v>
      </c>
      <c r="T635" s="72"/>
      <c r="V635" s="58" t="s">
        <v>294</v>
      </c>
      <c r="W635" s="44" t="s">
        <v>2044</v>
      </c>
      <c r="X635" s="44">
        <v>19922.75</v>
      </c>
      <c r="Y635" s="454"/>
    </row>
    <row r="636" spans="1:25" ht="18" customHeight="1">
      <c r="A636" s="78"/>
      <c r="B636" s="79"/>
      <c r="C636" s="79"/>
      <c r="D636" s="79"/>
      <c r="E636" s="67"/>
      <c r="F636" s="79"/>
      <c r="G636" s="67"/>
      <c r="H636" s="66">
        <v>2080702</v>
      </c>
      <c r="I636" s="66" t="s">
        <v>301</v>
      </c>
      <c r="J636" s="260">
        <v>0</v>
      </c>
      <c r="K636" s="260"/>
      <c r="L636" s="63"/>
      <c r="M636" s="67"/>
      <c r="N636" s="63">
        <v>357</v>
      </c>
      <c r="O636" s="67">
        <f t="shared" si="23"/>
        <v>-1</v>
      </c>
      <c r="T636" s="72"/>
      <c r="V636" s="66" t="s">
        <v>295</v>
      </c>
      <c r="W636" s="44" t="s">
        <v>2045</v>
      </c>
      <c r="X636" s="44">
        <v>15</v>
      </c>
      <c r="Y636" s="454"/>
    </row>
    <row r="637" spans="1:25" ht="18" customHeight="1">
      <c r="A637" s="78"/>
      <c r="B637" s="79"/>
      <c r="C637" s="79"/>
      <c r="D637" s="79"/>
      <c r="E637" s="67"/>
      <c r="F637" s="79"/>
      <c r="G637" s="67"/>
      <c r="H637" s="66">
        <v>2080703</v>
      </c>
      <c r="I637" s="66" t="s">
        <v>302</v>
      </c>
      <c r="J637" s="260">
        <v>0</v>
      </c>
      <c r="K637" s="260"/>
      <c r="L637" s="63"/>
      <c r="M637" s="67"/>
      <c r="N637" s="63">
        <v>0</v>
      </c>
      <c r="O637" s="67"/>
      <c r="T637" s="72"/>
      <c r="V637" s="66" t="s">
        <v>296</v>
      </c>
      <c r="W637" s="44" t="s">
        <v>2046</v>
      </c>
      <c r="X637" s="44">
        <v>9400</v>
      </c>
      <c r="Y637" s="454"/>
    </row>
    <row r="638" spans="1:25" ht="18" customHeight="1">
      <c r="A638" s="78"/>
      <c r="B638" s="79"/>
      <c r="C638" s="79"/>
      <c r="D638" s="79"/>
      <c r="E638" s="67"/>
      <c r="F638" s="79"/>
      <c r="G638" s="67"/>
      <c r="H638" s="66">
        <v>2080704</v>
      </c>
      <c r="I638" s="66" t="s">
        <v>303</v>
      </c>
      <c r="J638" s="260">
        <v>0</v>
      </c>
      <c r="K638" s="260"/>
      <c r="L638" s="63">
        <v>0</v>
      </c>
      <c r="M638" s="67"/>
      <c r="N638" s="63">
        <v>0</v>
      </c>
      <c r="O638" s="67"/>
      <c r="T638" s="72"/>
      <c r="V638" s="66" t="s">
        <v>297</v>
      </c>
      <c r="W638" s="44" t="s">
        <v>2047</v>
      </c>
      <c r="X638" s="44">
        <v>0</v>
      </c>
      <c r="Y638" s="454"/>
    </row>
    <row r="639" spans="1:25" ht="18" customHeight="1">
      <c r="A639" s="78"/>
      <c r="B639" s="79"/>
      <c r="C639" s="79"/>
      <c r="D639" s="79"/>
      <c r="E639" s="67"/>
      <c r="F639" s="79"/>
      <c r="G639" s="67"/>
      <c r="H639" s="66">
        <v>2080705</v>
      </c>
      <c r="I639" s="66" t="s">
        <v>304</v>
      </c>
      <c r="J639" s="260">
        <v>0</v>
      </c>
      <c r="K639" s="260"/>
      <c r="L639" s="63">
        <v>0</v>
      </c>
      <c r="M639" s="67"/>
      <c r="N639" s="63">
        <v>0</v>
      </c>
      <c r="O639" s="67"/>
      <c r="T639" s="72"/>
      <c r="V639" s="66" t="s">
        <v>298</v>
      </c>
      <c r="W639" s="44" t="s">
        <v>2048</v>
      </c>
      <c r="X639" s="44">
        <v>0</v>
      </c>
      <c r="Y639" s="454"/>
    </row>
    <row r="640" spans="1:25" ht="18" customHeight="1">
      <c r="A640" s="78"/>
      <c r="B640" s="79"/>
      <c r="C640" s="79"/>
      <c r="D640" s="79"/>
      <c r="E640" s="67"/>
      <c r="F640" s="79"/>
      <c r="G640" s="67"/>
      <c r="H640" s="66">
        <v>2080706</v>
      </c>
      <c r="I640" s="66" t="s">
        <v>305</v>
      </c>
      <c r="J640" s="260">
        <v>1661</v>
      </c>
      <c r="K640" s="260"/>
      <c r="L640" s="63">
        <v>1394</v>
      </c>
      <c r="M640" s="67"/>
      <c r="N640" s="63">
        <v>270</v>
      </c>
      <c r="O640" s="67">
        <f t="shared" si="23"/>
        <v>4.162962962962963</v>
      </c>
      <c r="T640" s="72"/>
      <c r="V640" s="66" t="s">
        <v>299</v>
      </c>
      <c r="W640" s="44" t="s">
        <v>2049</v>
      </c>
      <c r="X640" s="44">
        <v>0</v>
      </c>
      <c r="Y640" s="454"/>
    </row>
    <row r="641" spans="1:25" ht="18" customHeight="1">
      <c r="A641" s="78"/>
      <c r="B641" s="79"/>
      <c r="C641" s="79"/>
      <c r="D641" s="79"/>
      <c r="E641" s="67"/>
      <c r="F641" s="79"/>
      <c r="G641" s="67"/>
      <c r="H641" s="66">
        <v>2080707</v>
      </c>
      <c r="I641" s="66" t="s">
        <v>306</v>
      </c>
      <c r="J641" s="260">
        <v>33</v>
      </c>
      <c r="K641" s="260"/>
      <c r="L641" s="63">
        <v>38</v>
      </c>
      <c r="M641" s="67"/>
      <c r="N641" s="63">
        <v>14</v>
      </c>
      <c r="O641" s="67">
        <f t="shared" si="23"/>
        <v>1.7142857142857144</v>
      </c>
      <c r="T641" s="72"/>
      <c r="V641" s="66" t="s">
        <v>300</v>
      </c>
      <c r="W641" s="44" t="s">
        <v>2050</v>
      </c>
      <c r="X641" s="44">
        <v>0</v>
      </c>
      <c r="Y641" s="454"/>
    </row>
    <row r="642" spans="1:25" ht="18" customHeight="1">
      <c r="A642" s="78"/>
      <c r="B642" s="79"/>
      <c r="C642" s="79"/>
      <c r="D642" s="79"/>
      <c r="E642" s="67"/>
      <c r="F642" s="79"/>
      <c r="G642" s="67"/>
      <c r="H642" s="66">
        <v>2080709</v>
      </c>
      <c r="I642" s="66" t="s">
        <v>307</v>
      </c>
      <c r="J642" s="260">
        <v>8813.75</v>
      </c>
      <c r="K642" s="260"/>
      <c r="L642" s="63">
        <v>810</v>
      </c>
      <c r="M642" s="67"/>
      <c r="N642" s="63">
        <v>1639</v>
      </c>
      <c r="O642" s="67">
        <f t="shared" si="23"/>
        <v>-0.50579621720561319</v>
      </c>
      <c r="T642" s="72"/>
      <c r="V642" s="66" t="s">
        <v>301</v>
      </c>
      <c r="W642" s="44" t="s">
        <v>2051</v>
      </c>
      <c r="X642" s="44">
        <v>0</v>
      </c>
      <c r="Y642" s="454"/>
    </row>
    <row r="643" spans="1:25" ht="18" customHeight="1">
      <c r="A643" s="78"/>
      <c r="B643" s="79"/>
      <c r="C643" s="79"/>
      <c r="D643" s="79"/>
      <c r="E643" s="67"/>
      <c r="F643" s="79"/>
      <c r="G643" s="67"/>
      <c r="H643" s="66">
        <v>2080710</v>
      </c>
      <c r="I643" s="58" t="s">
        <v>308</v>
      </c>
      <c r="J643" s="260">
        <v>1510.34</v>
      </c>
      <c r="K643" s="228">
        <v>1995</v>
      </c>
      <c r="L643" s="63">
        <v>1995</v>
      </c>
      <c r="M643" s="67">
        <f>L643/K643</f>
        <v>1</v>
      </c>
      <c r="N643" s="63">
        <v>1417</v>
      </c>
      <c r="O643" s="67">
        <f t="shared" si="23"/>
        <v>0.40790402258292158</v>
      </c>
      <c r="T643" s="72"/>
      <c r="V643" s="66" t="s">
        <v>302</v>
      </c>
      <c r="W643" s="44" t="s">
        <v>2052</v>
      </c>
      <c r="X643" s="44">
        <v>1661</v>
      </c>
      <c r="Y643" s="455" t="s">
        <v>3241</v>
      </c>
    </row>
    <row r="644" spans="1:25" ht="18" customHeight="1">
      <c r="A644" s="78"/>
      <c r="B644" s="79"/>
      <c r="C644" s="79"/>
      <c r="D644" s="79"/>
      <c r="E644" s="67"/>
      <c r="F644" s="79"/>
      <c r="G644" s="67"/>
      <c r="H644" s="66">
        <v>2080711</v>
      </c>
      <c r="I644" s="66" t="s">
        <v>309</v>
      </c>
      <c r="J644" s="260">
        <v>15.18</v>
      </c>
      <c r="K644" s="260"/>
      <c r="L644" s="63">
        <v>1621</v>
      </c>
      <c r="M644" s="67"/>
      <c r="N644" s="63">
        <v>1020</v>
      </c>
      <c r="O644" s="67">
        <f t="shared" si="23"/>
        <v>0.58921568627450971</v>
      </c>
      <c r="T644" s="72"/>
      <c r="V644" s="66" t="s">
        <v>303</v>
      </c>
      <c r="W644" s="44" t="s">
        <v>2053</v>
      </c>
      <c r="X644" s="44">
        <v>33</v>
      </c>
      <c r="Y644" s="454"/>
    </row>
    <row r="645" spans="1:25" ht="18" customHeight="1">
      <c r="A645" s="78"/>
      <c r="B645" s="79"/>
      <c r="C645" s="79"/>
      <c r="D645" s="79"/>
      <c r="E645" s="67"/>
      <c r="F645" s="79"/>
      <c r="G645" s="67"/>
      <c r="H645" s="66">
        <v>2080712</v>
      </c>
      <c r="I645" s="66" t="s">
        <v>310</v>
      </c>
      <c r="J645" s="260">
        <v>0</v>
      </c>
      <c r="K645" s="260"/>
      <c r="L645" s="63">
        <v>128</v>
      </c>
      <c r="M645" s="67"/>
      <c r="N645" s="63">
        <v>187</v>
      </c>
      <c r="O645" s="67">
        <f t="shared" si="23"/>
        <v>-0.31550802139037437</v>
      </c>
      <c r="T645" s="72"/>
      <c r="V645" s="66" t="s">
        <v>304</v>
      </c>
      <c r="W645" s="44" t="s">
        <v>2054</v>
      </c>
      <c r="X645" s="44">
        <v>8813.75</v>
      </c>
      <c r="Y645" s="454"/>
    </row>
    <row r="646" spans="1:25" ht="18" customHeight="1">
      <c r="A646" s="78"/>
      <c r="B646" s="79"/>
      <c r="C646" s="79"/>
      <c r="D646" s="79"/>
      <c r="E646" s="67"/>
      <c r="F646" s="79"/>
      <c r="G646" s="67"/>
      <c r="H646" s="66">
        <v>2080713</v>
      </c>
      <c r="I646" s="66" t="s">
        <v>311</v>
      </c>
      <c r="J646" s="260">
        <v>0</v>
      </c>
      <c r="K646" s="260"/>
      <c r="L646" s="63">
        <v>0</v>
      </c>
      <c r="M646" s="67"/>
      <c r="N646" s="63">
        <v>0</v>
      </c>
      <c r="O646" s="67"/>
      <c r="T646" s="72"/>
      <c r="V646" s="66" t="s">
        <v>305</v>
      </c>
      <c r="W646" s="44" t="s">
        <v>2055</v>
      </c>
      <c r="X646" s="44">
        <v>1510.34</v>
      </c>
      <c r="Y646" s="454"/>
    </row>
    <row r="647" spans="1:25" ht="18" customHeight="1">
      <c r="A647" s="78"/>
      <c r="B647" s="79"/>
      <c r="C647" s="79"/>
      <c r="D647" s="79"/>
      <c r="E647" s="67"/>
      <c r="F647" s="79"/>
      <c r="G647" s="67"/>
      <c r="H647" s="66">
        <v>2080799</v>
      </c>
      <c r="I647" s="66" t="s">
        <v>312</v>
      </c>
      <c r="J647" s="260">
        <v>222.96</v>
      </c>
      <c r="K647" s="260"/>
      <c r="L647" s="63">
        <v>218</v>
      </c>
      <c r="M647" s="67"/>
      <c r="N647" s="63">
        <v>210</v>
      </c>
      <c r="O647" s="67">
        <f t="shared" si="23"/>
        <v>3.8095238095238182E-2</v>
      </c>
      <c r="T647" s="72"/>
      <c r="V647" s="66" t="s">
        <v>306</v>
      </c>
      <c r="W647" s="44" t="s">
        <v>2056</v>
      </c>
      <c r="X647" s="44">
        <v>15.18</v>
      </c>
      <c r="Y647" s="454"/>
    </row>
    <row r="648" spans="1:25" ht="18" customHeight="1">
      <c r="A648" s="78"/>
      <c r="B648" s="79"/>
      <c r="C648" s="79"/>
      <c r="D648" s="79"/>
      <c r="E648" s="67"/>
      <c r="F648" s="79"/>
      <c r="G648" s="67"/>
      <c r="H648" s="66">
        <v>20808</v>
      </c>
      <c r="I648" s="66" t="s">
        <v>313</v>
      </c>
      <c r="J648" s="260">
        <v>0</v>
      </c>
      <c r="K648" s="260"/>
      <c r="L648" s="63">
        <v>0</v>
      </c>
      <c r="M648" s="67"/>
      <c r="N648" s="63">
        <v>0</v>
      </c>
      <c r="O648" s="67"/>
      <c r="T648" s="72"/>
      <c r="V648" s="66" t="s">
        <v>307</v>
      </c>
      <c r="W648" s="44" t="s">
        <v>2057</v>
      </c>
      <c r="X648" s="44">
        <v>0</v>
      </c>
      <c r="Y648" s="454"/>
    </row>
    <row r="649" spans="1:25" ht="18" customHeight="1">
      <c r="A649" s="78"/>
      <c r="B649" s="79"/>
      <c r="C649" s="79"/>
      <c r="D649" s="79"/>
      <c r="E649" s="67"/>
      <c r="F649" s="79"/>
      <c r="G649" s="67"/>
      <c r="H649" s="66">
        <v>2080801</v>
      </c>
      <c r="I649" s="66" t="s">
        <v>314</v>
      </c>
      <c r="J649" s="260">
        <v>0</v>
      </c>
      <c r="K649" s="260"/>
      <c r="L649" s="63">
        <v>0</v>
      </c>
      <c r="M649" s="67"/>
      <c r="N649" s="63">
        <v>0</v>
      </c>
      <c r="O649" s="67"/>
      <c r="T649" s="72"/>
      <c r="V649" s="58" t="s">
        <v>308</v>
      </c>
      <c r="W649" s="44" t="s">
        <v>2058</v>
      </c>
      <c r="X649" s="44">
        <v>0</v>
      </c>
      <c r="Y649" s="454"/>
    </row>
    <row r="650" spans="1:25" ht="18" customHeight="1">
      <c r="A650" s="78"/>
      <c r="B650" s="79"/>
      <c r="C650" s="79"/>
      <c r="D650" s="79"/>
      <c r="E650" s="67"/>
      <c r="F650" s="79"/>
      <c r="G650" s="67"/>
      <c r="H650" s="66">
        <v>2080802</v>
      </c>
      <c r="I650" s="66" t="s">
        <v>315</v>
      </c>
      <c r="J650" s="260">
        <v>1272.2</v>
      </c>
      <c r="K650" s="260"/>
      <c r="L650" s="63">
        <v>28</v>
      </c>
      <c r="M650" s="67"/>
      <c r="N650" s="63">
        <v>0</v>
      </c>
      <c r="O650" s="67"/>
      <c r="T650" s="72"/>
      <c r="V650" s="66" t="s">
        <v>309</v>
      </c>
      <c r="W650" s="44" t="s">
        <v>2059</v>
      </c>
      <c r="X650" s="44">
        <v>222.96</v>
      </c>
      <c r="Y650" s="454"/>
    </row>
    <row r="651" spans="1:25" ht="18" customHeight="1">
      <c r="A651" s="78"/>
      <c r="B651" s="79"/>
      <c r="C651" s="79"/>
      <c r="D651" s="79"/>
      <c r="E651" s="67"/>
      <c r="F651" s="79"/>
      <c r="G651" s="67"/>
      <c r="H651" s="66">
        <v>2080803</v>
      </c>
      <c r="I651" s="58" t="s">
        <v>316</v>
      </c>
      <c r="J651" s="260">
        <v>33928.86</v>
      </c>
      <c r="K651" s="228">
        <v>29135</v>
      </c>
      <c r="L651" s="63">
        <v>27945</v>
      </c>
      <c r="M651" s="67">
        <f>L651/K651</f>
        <v>0.95915565471082886</v>
      </c>
      <c r="N651" s="63">
        <v>23879</v>
      </c>
      <c r="O651" s="67">
        <f t="shared" si="23"/>
        <v>0.17027513714979681</v>
      </c>
      <c r="T651" s="72"/>
      <c r="V651" s="66" t="s">
        <v>310</v>
      </c>
      <c r="W651" s="44" t="s">
        <v>2060</v>
      </c>
      <c r="X651" s="44">
        <v>0</v>
      </c>
      <c r="Y651" s="454"/>
    </row>
    <row r="652" spans="1:25" ht="18" customHeight="1">
      <c r="A652" s="78"/>
      <c r="B652" s="79"/>
      <c r="C652" s="79"/>
      <c r="D652" s="79"/>
      <c r="E652" s="67"/>
      <c r="F652" s="79"/>
      <c r="G652" s="67"/>
      <c r="H652" s="66">
        <v>2080804</v>
      </c>
      <c r="I652" s="66" t="s">
        <v>317</v>
      </c>
      <c r="J652" s="260">
        <v>0</v>
      </c>
      <c r="K652" s="260"/>
      <c r="L652" s="63">
        <v>0</v>
      </c>
      <c r="M652" s="67"/>
      <c r="N652" s="63">
        <v>0</v>
      </c>
      <c r="O652" s="67"/>
      <c r="T652" s="72"/>
      <c r="V652" s="66" t="s">
        <v>311</v>
      </c>
      <c r="W652" s="44" t="s">
        <v>2061</v>
      </c>
      <c r="X652" s="44">
        <v>0</v>
      </c>
      <c r="Y652" s="454"/>
    </row>
    <row r="653" spans="1:25" ht="18" customHeight="1">
      <c r="A653" s="78"/>
      <c r="B653" s="79"/>
      <c r="C653" s="79"/>
      <c r="D653" s="79"/>
      <c r="E653" s="67"/>
      <c r="F653" s="79"/>
      <c r="G653" s="67"/>
      <c r="H653" s="66">
        <v>2080805</v>
      </c>
      <c r="I653" s="66" t="s">
        <v>318</v>
      </c>
      <c r="J653" s="260">
        <v>19225.46</v>
      </c>
      <c r="K653" s="260"/>
      <c r="L653" s="63">
        <v>13770</v>
      </c>
      <c r="M653" s="67"/>
      <c r="N653" s="63">
        <v>12169</v>
      </c>
      <c r="O653" s="67">
        <f t="shared" si="23"/>
        <v>0.13156380968033532</v>
      </c>
      <c r="T653" s="72"/>
      <c r="V653" s="66" t="s">
        <v>312</v>
      </c>
      <c r="W653" s="44" t="s">
        <v>2062</v>
      </c>
      <c r="X653" s="44">
        <v>1272.2</v>
      </c>
      <c r="Y653" s="454"/>
    </row>
    <row r="654" spans="1:25" ht="18" customHeight="1">
      <c r="A654" s="78"/>
      <c r="B654" s="79"/>
      <c r="C654" s="79"/>
      <c r="D654" s="79"/>
      <c r="E654" s="67"/>
      <c r="F654" s="79"/>
      <c r="G654" s="67"/>
      <c r="H654" s="66">
        <v>2080806</v>
      </c>
      <c r="I654" s="66" t="s">
        <v>319</v>
      </c>
      <c r="J654" s="260">
        <v>1929.4</v>
      </c>
      <c r="K654" s="260"/>
      <c r="L654" s="63">
        <v>2001</v>
      </c>
      <c r="M654" s="67"/>
      <c r="N654" s="63">
        <v>1703</v>
      </c>
      <c r="O654" s="67">
        <f t="shared" si="23"/>
        <v>0.17498532002348788</v>
      </c>
      <c r="T654" s="72"/>
      <c r="V654" s="66" t="s">
        <v>313</v>
      </c>
      <c r="W654" s="44" t="s">
        <v>2063</v>
      </c>
      <c r="X654" s="44">
        <v>33928.86</v>
      </c>
      <c r="Y654" s="454"/>
    </row>
    <row r="655" spans="1:25" ht="18" customHeight="1">
      <c r="A655" s="78"/>
      <c r="B655" s="79"/>
      <c r="C655" s="79"/>
      <c r="D655" s="79"/>
      <c r="E655" s="67"/>
      <c r="F655" s="79"/>
      <c r="G655" s="67"/>
      <c r="H655" s="66">
        <v>2080899</v>
      </c>
      <c r="I655" s="66" t="s">
        <v>320</v>
      </c>
      <c r="J655" s="260">
        <v>0</v>
      </c>
      <c r="K655" s="260"/>
      <c r="L655" s="63">
        <v>0</v>
      </c>
      <c r="M655" s="67"/>
      <c r="N655" s="63">
        <v>0</v>
      </c>
      <c r="O655" s="67"/>
      <c r="T655" s="72"/>
      <c r="V655" s="66" t="s">
        <v>314</v>
      </c>
      <c r="W655" s="44" t="s">
        <v>2064</v>
      </c>
      <c r="X655" s="44">
        <v>0</v>
      </c>
      <c r="Y655" s="454"/>
    </row>
    <row r="656" spans="1:25" ht="18" customHeight="1">
      <c r="A656" s="78"/>
      <c r="B656" s="79"/>
      <c r="C656" s="79"/>
      <c r="D656" s="79"/>
      <c r="E656" s="67"/>
      <c r="F656" s="79"/>
      <c r="G656" s="67"/>
      <c r="H656" s="66">
        <v>20809</v>
      </c>
      <c r="I656" s="66" t="s">
        <v>321</v>
      </c>
      <c r="J656" s="260">
        <v>12774</v>
      </c>
      <c r="K656" s="260"/>
      <c r="L656" s="63">
        <v>12174</v>
      </c>
      <c r="M656" s="67"/>
      <c r="N656" s="63">
        <v>10007</v>
      </c>
      <c r="O656" s="67">
        <f t="shared" si="23"/>
        <v>0.21654841610872388</v>
      </c>
      <c r="T656" s="72"/>
      <c r="V656" s="66" t="s">
        <v>315</v>
      </c>
      <c r="W656" s="44" t="s">
        <v>2065</v>
      </c>
      <c r="X656" s="44">
        <v>19225.46</v>
      </c>
      <c r="Y656" s="454"/>
    </row>
    <row r="657" spans="1:25" ht="18" customHeight="1">
      <c r="A657" s="78"/>
      <c r="B657" s="79"/>
      <c r="C657" s="79"/>
      <c r="D657" s="79"/>
      <c r="E657" s="67"/>
      <c r="F657" s="79"/>
      <c r="G657" s="67"/>
      <c r="H657" s="66">
        <v>2080901</v>
      </c>
      <c r="I657" s="58" t="s">
        <v>322</v>
      </c>
      <c r="J657" s="260">
        <v>18031.71</v>
      </c>
      <c r="K657" s="228">
        <v>17078</v>
      </c>
      <c r="L657" s="63">
        <v>17078</v>
      </c>
      <c r="M657" s="67">
        <f>L657/K657</f>
        <v>1</v>
      </c>
      <c r="N657" s="63">
        <v>15519</v>
      </c>
      <c r="O657" s="67">
        <f t="shared" si="23"/>
        <v>0.10045750370513562</v>
      </c>
      <c r="T657" s="72"/>
      <c r="V657" s="58" t="s">
        <v>316</v>
      </c>
      <c r="W657" s="44" t="s">
        <v>2066</v>
      </c>
      <c r="X657" s="44">
        <v>1929.4</v>
      </c>
      <c r="Y657" s="454"/>
    </row>
    <row r="658" spans="1:25" ht="18" customHeight="1">
      <c r="A658" s="78"/>
      <c r="B658" s="79"/>
      <c r="C658" s="79"/>
      <c r="D658" s="79"/>
      <c r="E658" s="67"/>
      <c r="F658" s="79"/>
      <c r="G658" s="67"/>
      <c r="H658" s="66">
        <v>2080902</v>
      </c>
      <c r="I658" s="66" t="s">
        <v>323</v>
      </c>
      <c r="J658" s="260">
        <v>7057.79</v>
      </c>
      <c r="K658" s="260"/>
      <c r="L658" s="63">
        <v>4079</v>
      </c>
      <c r="M658" s="67"/>
      <c r="N658" s="63">
        <v>2600</v>
      </c>
      <c r="O658" s="67">
        <f t="shared" ref="O658:O721" si="24">L658/N658-1</f>
        <v>0.56884615384615378</v>
      </c>
      <c r="T658" s="72"/>
      <c r="V658" s="66" t="s">
        <v>317</v>
      </c>
      <c r="W658" s="44" t="s">
        <v>2067</v>
      </c>
      <c r="X658" s="44">
        <v>0</v>
      </c>
      <c r="Y658" s="454"/>
    </row>
    <row r="659" spans="1:25" ht="18" customHeight="1">
      <c r="A659" s="78"/>
      <c r="B659" s="79"/>
      <c r="C659" s="79"/>
      <c r="D659" s="79"/>
      <c r="E659" s="67"/>
      <c r="F659" s="79"/>
      <c r="G659" s="67"/>
      <c r="H659" s="66">
        <v>2080903</v>
      </c>
      <c r="I659" s="66" t="s">
        <v>324</v>
      </c>
      <c r="J659" s="260">
        <v>2751.7200000000003</v>
      </c>
      <c r="K659" s="260"/>
      <c r="L659" s="63">
        <v>3906</v>
      </c>
      <c r="M659" s="67"/>
      <c r="N659" s="63">
        <v>1917</v>
      </c>
      <c r="O659" s="67">
        <f t="shared" si="24"/>
        <v>1.0375586854460095</v>
      </c>
      <c r="T659" s="72"/>
      <c r="V659" s="66" t="s">
        <v>318</v>
      </c>
      <c r="W659" s="44" t="s">
        <v>2068</v>
      </c>
      <c r="X659" s="44">
        <v>12774</v>
      </c>
      <c r="Y659" s="454"/>
    </row>
    <row r="660" spans="1:25" ht="18" customHeight="1">
      <c r="A660" s="78"/>
      <c r="B660" s="79"/>
      <c r="C660" s="79"/>
      <c r="D660" s="79"/>
      <c r="E660" s="67"/>
      <c r="F660" s="79"/>
      <c r="G660" s="67"/>
      <c r="H660" s="66">
        <v>2080904</v>
      </c>
      <c r="I660" s="66" t="s">
        <v>325</v>
      </c>
      <c r="J660" s="260">
        <v>0</v>
      </c>
      <c r="K660" s="260"/>
      <c r="L660" s="63">
        <v>0</v>
      </c>
      <c r="M660" s="67"/>
      <c r="N660" s="63">
        <v>0</v>
      </c>
      <c r="O660" s="67"/>
      <c r="T660" s="72"/>
      <c r="V660" s="66" t="s">
        <v>319</v>
      </c>
      <c r="W660" s="44" t="s">
        <v>2069</v>
      </c>
      <c r="X660" s="44">
        <v>18031.71</v>
      </c>
      <c r="Y660" s="454"/>
    </row>
    <row r="661" spans="1:25" ht="18" customHeight="1">
      <c r="A661" s="78"/>
      <c r="B661" s="79"/>
      <c r="C661" s="79"/>
      <c r="D661" s="79"/>
      <c r="E661" s="67"/>
      <c r="F661" s="79"/>
      <c r="G661" s="67"/>
      <c r="H661" s="66">
        <v>2080999</v>
      </c>
      <c r="I661" s="66" t="s">
        <v>326</v>
      </c>
      <c r="J661" s="260">
        <v>5645</v>
      </c>
      <c r="K661" s="260"/>
      <c r="L661" s="63">
        <v>3356</v>
      </c>
      <c r="M661" s="67"/>
      <c r="N661" s="63">
        <v>6506</v>
      </c>
      <c r="O661" s="67">
        <f t="shared" si="24"/>
        <v>-0.4841684598831848</v>
      </c>
      <c r="T661" s="72"/>
      <c r="V661" s="66" t="s">
        <v>320</v>
      </c>
      <c r="W661" s="44" t="s">
        <v>2070</v>
      </c>
      <c r="X661" s="44">
        <v>7057.79</v>
      </c>
      <c r="Y661" s="454"/>
    </row>
    <row r="662" spans="1:25" ht="18" customHeight="1">
      <c r="A662" s="78"/>
      <c r="B662" s="79"/>
      <c r="C662" s="79"/>
      <c r="D662" s="79"/>
      <c r="E662" s="67"/>
      <c r="F662" s="79"/>
      <c r="G662" s="67"/>
      <c r="H662" s="66">
        <v>20810</v>
      </c>
      <c r="I662" s="66" t="s">
        <v>327</v>
      </c>
      <c r="J662" s="260">
        <v>2553.1999999999998</v>
      </c>
      <c r="K662" s="260"/>
      <c r="L662" s="63">
        <v>3122</v>
      </c>
      <c r="M662" s="67"/>
      <c r="N662" s="63">
        <v>2794</v>
      </c>
      <c r="O662" s="67">
        <f t="shared" si="24"/>
        <v>0.11739441660701511</v>
      </c>
      <c r="T662" s="72"/>
      <c r="V662" s="66" t="s">
        <v>321</v>
      </c>
      <c r="W662" s="44" t="s">
        <v>2071</v>
      </c>
      <c r="X662" s="44">
        <v>2751.7200000000003</v>
      </c>
      <c r="Y662" s="454"/>
    </row>
    <row r="663" spans="1:25" ht="18" customHeight="1">
      <c r="A663" s="78"/>
      <c r="B663" s="79"/>
      <c r="C663" s="79"/>
      <c r="D663" s="79"/>
      <c r="E663" s="67"/>
      <c r="F663" s="79"/>
      <c r="G663" s="67"/>
      <c r="H663" s="66">
        <v>2081001</v>
      </c>
      <c r="I663" s="66" t="s">
        <v>328</v>
      </c>
      <c r="J663" s="79">
        <v>24</v>
      </c>
      <c r="K663" s="79"/>
      <c r="L663" s="63">
        <v>2615</v>
      </c>
      <c r="M663" s="67"/>
      <c r="N663" s="63">
        <v>1702</v>
      </c>
      <c r="O663" s="67">
        <f t="shared" si="24"/>
        <v>0.53642773207990602</v>
      </c>
      <c r="T663" s="72"/>
      <c r="V663" s="58" t="s">
        <v>322</v>
      </c>
      <c r="W663" s="44" t="s">
        <v>2072</v>
      </c>
      <c r="X663" s="44">
        <v>0</v>
      </c>
      <c r="Y663" s="454"/>
    </row>
    <row r="664" spans="1:25" ht="18" customHeight="1">
      <c r="A664" s="78"/>
      <c r="B664" s="79"/>
      <c r="C664" s="79"/>
      <c r="D664" s="79"/>
      <c r="E664" s="67"/>
      <c r="F664" s="79"/>
      <c r="G664" s="67"/>
      <c r="H664" s="66">
        <v>2081002</v>
      </c>
      <c r="I664" s="58" t="s">
        <v>329</v>
      </c>
      <c r="J664" s="260">
        <v>12878.89</v>
      </c>
      <c r="K664" s="228">
        <v>9726</v>
      </c>
      <c r="L664" s="63">
        <v>9638</v>
      </c>
      <c r="M664" s="67">
        <f>L664/K664</f>
        <v>0.99095208718897798</v>
      </c>
      <c r="N664" s="63">
        <v>10255</v>
      </c>
      <c r="O664" s="67">
        <f t="shared" si="24"/>
        <v>-6.016577279375912E-2</v>
      </c>
      <c r="T664" s="72"/>
      <c r="V664" s="66" t="s">
        <v>323</v>
      </c>
      <c r="W664" s="44" t="s">
        <v>2073</v>
      </c>
      <c r="X664" s="44">
        <v>5645</v>
      </c>
      <c r="Y664" s="454"/>
    </row>
    <row r="665" spans="1:25" ht="18" customHeight="1">
      <c r="A665" s="78"/>
      <c r="B665" s="79"/>
      <c r="C665" s="79"/>
      <c r="D665" s="79"/>
      <c r="E665" s="67"/>
      <c r="F665" s="79"/>
      <c r="G665" s="67"/>
      <c r="H665" s="66">
        <v>2081003</v>
      </c>
      <c r="I665" s="66" t="s">
        <v>1101</v>
      </c>
      <c r="J665" s="260">
        <v>700.37</v>
      </c>
      <c r="K665" s="260"/>
      <c r="L665" s="63">
        <v>663</v>
      </c>
      <c r="M665" s="67"/>
      <c r="N665" s="63">
        <v>798</v>
      </c>
      <c r="O665" s="67">
        <f t="shared" si="24"/>
        <v>-0.16917293233082709</v>
      </c>
      <c r="T665" s="72"/>
      <c r="V665" s="66" t="s">
        <v>324</v>
      </c>
      <c r="W665" s="44" t="s">
        <v>2074</v>
      </c>
      <c r="X665" s="44">
        <v>2553.1999999999998</v>
      </c>
      <c r="Y665" s="454"/>
    </row>
    <row r="666" spans="1:25" ht="18" customHeight="1">
      <c r="A666" s="78"/>
      <c r="B666" s="79"/>
      <c r="C666" s="79"/>
      <c r="D666" s="79"/>
      <c r="E666" s="67"/>
      <c r="F666" s="79"/>
      <c r="G666" s="67"/>
      <c r="H666" s="66">
        <v>2081004</v>
      </c>
      <c r="I666" s="66" t="s">
        <v>1102</v>
      </c>
      <c r="J666" s="260">
        <v>0</v>
      </c>
      <c r="K666" s="260"/>
      <c r="L666" s="63">
        <v>0</v>
      </c>
      <c r="M666" s="67"/>
      <c r="N666" s="63">
        <v>70</v>
      </c>
      <c r="O666" s="67">
        <f t="shared" si="24"/>
        <v>-1</v>
      </c>
      <c r="T666" s="72"/>
      <c r="V666" s="66" t="s">
        <v>325</v>
      </c>
      <c r="W666" s="44" t="s">
        <v>2075</v>
      </c>
      <c r="X666" s="44">
        <v>24</v>
      </c>
      <c r="Y666" s="454"/>
    </row>
    <row r="667" spans="1:25" ht="18" customHeight="1">
      <c r="A667" s="78"/>
      <c r="B667" s="79"/>
      <c r="C667" s="79"/>
      <c r="D667" s="79"/>
      <c r="E667" s="67"/>
      <c r="F667" s="79"/>
      <c r="G667" s="67"/>
      <c r="H667" s="66">
        <v>2081005</v>
      </c>
      <c r="I667" s="66" t="s">
        <v>1103</v>
      </c>
      <c r="J667" s="260">
        <v>0</v>
      </c>
      <c r="K667" s="260"/>
      <c r="L667" s="63">
        <v>0</v>
      </c>
      <c r="M667" s="67"/>
      <c r="N667" s="63">
        <v>0</v>
      </c>
      <c r="O667" s="67"/>
      <c r="T667" s="72"/>
      <c r="V667" s="66" t="s">
        <v>326</v>
      </c>
      <c r="W667" s="44" t="s">
        <v>2076</v>
      </c>
      <c r="X667" s="44">
        <v>12878.89</v>
      </c>
      <c r="Y667" s="454"/>
    </row>
    <row r="668" spans="1:25" ht="18" customHeight="1">
      <c r="A668" s="78"/>
      <c r="B668" s="79"/>
      <c r="C668" s="79"/>
      <c r="D668" s="79"/>
      <c r="E668" s="67"/>
      <c r="F668" s="79"/>
      <c r="G668" s="67"/>
      <c r="H668" s="66">
        <v>2081099</v>
      </c>
      <c r="I668" s="66" t="s">
        <v>330</v>
      </c>
      <c r="J668" s="260">
        <v>6062.75</v>
      </c>
      <c r="K668" s="260"/>
      <c r="L668" s="63">
        <v>4650</v>
      </c>
      <c r="M668" s="67"/>
      <c r="N668" s="63">
        <v>4225</v>
      </c>
      <c r="O668" s="67">
        <f t="shared" si="24"/>
        <v>0.10059171597633143</v>
      </c>
      <c r="T668" s="72"/>
      <c r="V668" s="66" t="s">
        <v>327</v>
      </c>
      <c r="W668" s="44" t="s">
        <v>1649</v>
      </c>
      <c r="X668" s="44">
        <v>700.37</v>
      </c>
      <c r="Y668" s="454"/>
    </row>
    <row r="669" spans="1:25" ht="18" customHeight="1">
      <c r="A669" s="78"/>
      <c r="B669" s="79"/>
      <c r="C669" s="79"/>
      <c r="D669" s="79"/>
      <c r="E669" s="67"/>
      <c r="F669" s="79"/>
      <c r="G669" s="67"/>
      <c r="H669" s="66">
        <v>20811</v>
      </c>
      <c r="I669" s="66" t="s">
        <v>331</v>
      </c>
      <c r="J669" s="260">
        <v>4710.99</v>
      </c>
      <c r="K669" s="260"/>
      <c r="L669" s="63">
        <v>3540</v>
      </c>
      <c r="M669" s="67"/>
      <c r="N669" s="63">
        <v>4318</v>
      </c>
      <c r="O669" s="67">
        <f t="shared" si="24"/>
        <v>-0.18017600741083839</v>
      </c>
      <c r="T669" s="72"/>
      <c r="V669" s="66" t="s">
        <v>328</v>
      </c>
      <c r="W669" s="44" t="s">
        <v>1650</v>
      </c>
      <c r="X669" s="44">
        <v>0</v>
      </c>
      <c r="Y669" s="454"/>
    </row>
    <row r="670" spans="1:25" ht="18" customHeight="1">
      <c r="A670" s="78"/>
      <c r="B670" s="79"/>
      <c r="C670" s="79"/>
      <c r="D670" s="79"/>
      <c r="E670" s="67"/>
      <c r="F670" s="79"/>
      <c r="G670" s="67"/>
      <c r="H670" s="66">
        <v>2081101</v>
      </c>
      <c r="I670" s="66" t="s">
        <v>332</v>
      </c>
      <c r="J670" s="260">
        <v>71</v>
      </c>
      <c r="K670" s="260"/>
      <c r="L670" s="63">
        <v>67</v>
      </c>
      <c r="M670" s="67"/>
      <c r="N670" s="63">
        <v>75</v>
      </c>
      <c r="O670" s="67">
        <f t="shared" si="24"/>
        <v>-0.10666666666666669</v>
      </c>
      <c r="P670" s="54" t="s">
        <v>329</v>
      </c>
      <c r="Q670" s="44">
        <v>3082</v>
      </c>
      <c r="R670" s="44">
        <v>2893</v>
      </c>
      <c r="S670" s="44">
        <v>2838</v>
      </c>
      <c r="T670" s="72"/>
      <c r="V670" s="58" t="s">
        <v>329</v>
      </c>
      <c r="W670" s="44" t="s">
        <v>1651</v>
      </c>
      <c r="X670" s="44">
        <v>0</v>
      </c>
      <c r="Y670" s="454"/>
    </row>
    <row r="671" spans="1:25" ht="18" customHeight="1">
      <c r="A671" s="78"/>
      <c r="B671" s="79"/>
      <c r="C671" s="79"/>
      <c r="D671" s="79"/>
      <c r="E671" s="67"/>
      <c r="F671" s="79"/>
      <c r="G671" s="67"/>
      <c r="H671" s="66">
        <v>2081102</v>
      </c>
      <c r="I671" s="66" t="s">
        <v>333</v>
      </c>
      <c r="J671" s="260">
        <v>1333.78</v>
      </c>
      <c r="K671" s="260"/>
      <c r="L671" s="63">
        <v>718</v>
      </c>
      <c r="M671" s="67"/>
      <c r="N671" s="63">
        <v>769</v>
      </c>
      <c r="O671" s="67">
        <f t="shared" si="24"/>
        <v>-6.6319895968790621E-2</v>
      </c>
      <c r="P671" s="54" t="s">
        <v>334</v>
      </c>
      <c r="Q671" s="44">
        <v>0</v>
      </c>
      <c r="R671" s="44">
        <v>0</v>
      </c>
      <c r="S671" s="44">
        <v>0</v>
      </c>
      <c r="T671" s="72"/>
      <c r="V671" s="66" t="s">
        <v>1101</v>
      </c>
      <c r="W671" s="44" t="s">
        <v>2077</v>
      </c>
      <c r="X671" s="44">
        <v>6062.75</v>
      </c>
      <c r="Y671" s="454"/>
    </row>
    <row r="672" spans="1:25" ht="18" customHeight="1">
      <c r="A672" s="78"/>
      <c r="B672" s="79"/>
      <c r="C672" s="79"/>
      <c r="D672" s="79"/>
      <c r="E672" s="67"/>
      <c r="F672" s="79"/>
      <c r="G672" s="67"/>
      <c r="H672" s="66">
        <v>2081103</v>
      </c>
      <c r="I672" s="58" t="s">
        <v>2638</v>
      </c>
      <c r="J672" s="260"/>
      <c r="K672" s="260"/>
      <c r="L672" s="79"/>
      <c r="M672" s="67"/>
      <c r="N672" s="79"/>
      <c r="O672" s="67"/>
      <c r="P672" s="54" t="s">
        <v>337</v>
      </c>
      <c r="Q672" s="44">
        <v>6666</v>
      </c>
      <c r="R672" s="44">
        <v>7677</v>
      </c>
      <c r="S672" s="44">
        <v>6229</v>
      </c>
      <c r="T672" s="72"/>
      <c r="V672" s="66" t="s">
        <v>1102</v>
      </c>
      <c r="W672" s="44" t="s">
        <v>2078</v>
      </c>
      <c r="X672" s="44">
        <v>4710.99</v>
      </c>
      <c r="Y672" s="454"/>
    </row>
    <row r="673" spans="1:25" ht="18" customHeight="1">
      <c r="A673" s="78"/>
      <c r="B673" s="79"/>
      <c r="C673" s="79"/>
      <c r="D673" s="79"/>
      <c r="E673" s="67"/>
      <c r="F673" s="79"/>
      <c r="G673" s="67"/>
      <c r="H673" s="66">
        <v>2081104</v>
      </c>
      <c r="I673" s="66" t="s">
        <v>2639</v>
      </c>
      <c r="J673" s="260"/>
      <c r="K673" s="260"/>
      <c r="L673" s="79"/>
      <c r="M673" s="67"/>
      <c r="N673" s="79"/>
      <c r="O673" s="67"/>
      <c r="P673" s="54" t="s">
        <v>340</v>
      </c>
      <c r="Q673" s="44">
        <v>0</v>
      </c>
      <c r="R673" s="44">
        <v>0</v>
      </c>
      <c r="S673" s="44">
        <v>0</v>
      </c>
      <c r="T673" s="72"/>
      <c r="V673" s="66" t="s">
        <v>1103</v>
      </c>
      <c r="W673" s="44" t="s">
        <v>2079</v>
      </c>
      <c r="X673" s="44">
        <v>71</v>
      </c>
      <c r="Y673" s="454"/>
    </row>
    <row r="674" spans="1:25" ht="18" customHeight="1">
      <c r="A674" s="78"/>
      <c r="B674" s="79"/>
      <c r="C674" s="79"/>
      <c r="D674" s="79"/>
      <c r="E674" s="67"/>
      <c r="F674" s="79"/>
      <c r="G674" s="67"/>
      <c r="H674" s="66">
        <v>2081105</v>
      </c>
      <c r="I674" s="66" t="s">
        <v>2640</v>
      </c>
      <c r="J674" s="260"/>
      <c r="K674" s="260"/>
      <c r="L674" s="79"/>
      <c r="M674" s="67"/>
      <c r="N674" s="79"/>
      <c r="O674" s="67"/>
      <c r="P674" s="54" t="s">
        <v>345</v>
      </c>
      <c r="Q674" s="44">
        <v>331</v>
      </c>
      <c r="R674" s="44">
        <v>343</v>
      </c>
      <c r="S674" s="44">
        <v>343</v>
      </c>
      <c r="T674" s="72"/>
      <c r="V674" s="66" t="s">
        <v>330</v>
      </c>
      <c r="W674" s="44" t="s">
        <v>2080</v>
      </c>
      <c r="X674" s="44">
        <v>1333.78</v>
      </c>
      <c r="Y674" s="454"/>
    </row>
    <row r="675" spans="1:25" ht="18" customHeight="1">
      <c r="A675" s="78"/>
      <c r="B675" s="79"/>
      <c r="C675" s="79"/>
      <c r="D675" s="79"/>
      <c r="E675" s="67"/>
      <c r="F675" s="79"/>
      <c r="G675" s="67"/>
      <c r="H675" s="66">
        <v>2081106</v>
      </c>
      <c r="I675" s="58" t="s">
        <v>337</v>
      </c>
      <c r="J675" s="260"/>
      <c r="K675" s="260"/>
      <c r="L675" s="79"/>
      <c r="M675" s="67"/>
      <c r="N675" s="79"/>
      <c r="O675" s="67"/>
      <c r="P675" s="54" t="s">
        <v>347</v>
      </c>
      <c r="Q675" s="44">
        <v>0</v>
      </c>
      <c r="R675" s="44">
        <v>0</v>
      </c>
      <c r="S675" s="44">
        <v>0</v>
      </c>
      <c r="T675" s="72"/>
      <c r="V675" s="66" t="s">
        <v>331</v>
      </c>
      <c r="W675" s="44" t="s">
        <v>2081</v>
      </c>
      <c r="X675" s="44">
        <v>0</v>
      </c>
      <c r="Y675" s="454"/>
    </row>
    <row r="676" spans="1:25" ht="18" customHeight="1">
      <c r="A676" s="78"/>
      <c r="B676" s="79"/>
      <c r="C676" s="79"/>
      <c r="D676" s="79"/>
      <c r="E676" s="67"/>
      <c r="F676" s="79"/>
      <c r="G676" s="67"/>
      <c r="H676" s="66">
        <v>2081199</v>
      </c>
      <c r="I676" s="66" t="s">
        <v>338</v>
      </c>
      <c r="J676" s="260"/>
      <c r="K676" s="260"/>
      <c r="L676" s="79"/>
      <c r="M676" s="67"/>
      <c r="N676" s="79"/>
      <c r="O676" s="67"/>
      <c r="P676" s="54" t="s">
        <v>350</v>
      </c>
      <c r="Q676" s="44">
        <v>0</v>
      </c>
      <c r="R676" s="44">
        <v>0</v>
      </c>
      <c r="S676" s="44">
        <v>0</v>
      </c>
      <c r="T676" s="72"/>
      <c r="V676" s="66" t="s">
        <v>332</v>
      </c>
      <c r="W676" s="44" t="s">
        <v>2082</v>
      </c>
      <c r="X676" s="44">
        <v>0</v>
      </c>
      <c r="Y676" s="454"/>
    </row>
    <row r="677" spans="1:25" ht="18" customHeight="1">
      <c r="A677" s="78"/>
      <c r="B677" s="79"/>
      <c r="C677" s="79"/>
      <c r="D677" s="79"/>
      <c r="E677" s="67"/>
      <c r="F677" s="79"/>
      <c r="G677" s="67"/>
      <c r="H677" s="66">
        <v>20812</v>
      </c>
      <c r="I677" s="66" t="s">
        <v>339</v>
      </c>
      <c r="J677" s="260"/>
      <c r="K677" s="260"/>
      <c r="L677" s="79"/>
      <c r="M677" s="67"/>
      <c r="N677" s="79"/>
      <c r="O677" s="67"/>
      <c r="P677" s="54" t="s">
        <v>352</v>
      </c>
      <c r="Q677" s="44">
        <v>0</v>
      </c>
      <c r="R677" s="44">
        <v>0</v>
      </c>
      <c r="S677" s="44">
        <v>0</v>
      </c>
      <c r="T677" s="72"/>
      <c r="V677" s="66" t="s">
        <v>333</v>
      </c>
      <c r="W677" s="44" t="s">
        <v>2083</v>
      </c>
      <c r="X677" s="44">
        <v>0</v>
      </c>
      <c r="Y677" s="454"/>
    </row>
    <row r="678" spans="1:25" ht="18" customHeight="1">
      <c r="A678" s="78"/>
      <c r="B678" s="79"/>
      <c r="C678" s="79"/>
      <c r="D678" s="79"/>
      <c r="E678" s="67"/>
      <c r="F678" s="79"/>
      <c r="G678" s="67"/>
      <c r="H678" s="66">
        <v>2081201</v>
      </c>
      <c r="I678" s="58" t="s">
        <v>340</v>
      </c>
      <c r="J678" s="260"/>
      <c r="K678" s="260"/>
      <c r="L678" s="79"/>
      <c r="M678" s="67"/>
      <c r="N678" s="79"/>
      <c r="O678" s="67"/>
      <c r="P678" s="54" t="s">
        <v>1018</v>
      </c>
      <c r="Q678" s="44">
        <v>113844</v>
      </c>
      <c r="R678" s="44">
        <v>67310</v>
      </c>
      <c r="S678" s="44">
        <v>66906</v>
      </c>
      <c r="T678" s="72"/>
      <c r="V678" s="58" t="s">
        <v>334</v>
      </c>
      <c r="W678" s="44" t="s">
        <v>2084</v>
      </c>
      <c r="X678" s="44">
        <v>0</v>
      </c>
      <c r="Y678" s="454"/>
    </row>
    <row r="679" spans="1:25" ht="18" customHeight="1">
      <c r="A679" s="78"/>
      <c r="B679" s="79"/>
      <c r="C679" s="79"/>
      <c r="D679" s="79"/>
      <c r="E679" s="67"/>
      <c r="F679" s="79"/>
      <c r="G679" s="67"/>
      <c r="H679" s="66">
        <v>2081202</v>
      </c>
      <c r="I679" s="66" t="s">
        <v>341</v>
      </c>
      <c r="J679" s="260"/>
      <c r="K679" s="260"/>
      <c r="L679" s="79"/>
      <c r="M679" s="67"/>
      <c r="N679" s="79"/>
      <c r="O679" s="67"/>
      <c r="P679" s="54" t="s">
        <v>1019</v>
      </c>
      <c r="Q679" s="44">
        <v>738374</v>
      </c>
      <c r="R679" s="44">
        <v>697311</v>
      </c>
      <c r="S679" s="44">
        <v>680640</v>
      </c>
      <c r="T679" s="72"/>
      <c r="V679" s="66" t="s">
        <v>335</v>
      </c>
      <c r="W679" s="44" t="s">
        <v>2085</v>
      </c>
      <c r="X679" s="44">
        <v>0</v>
      </c>
      <c r="Y679" s="454"/>
    </row>
    <row r="680" spans="1:25" ht="18" customHeight="1">
      <c r="A680" s="78"/>
      <c r="B680" s="79"/>
      <c r="C680" s="79"/>
      <c r="D680" s="79"/>
      <c r="E680" s="67"/>
      <c r="F680" s="79"/>
      <c r="G680" s="67"/>
      <c r="H680" s="66">
        <v>20813</v>
      </c>
      <c r="I680" s="66" t="s">
        <v>342</v>
      </c>
      <c r="J680" s="260"/>
      <c r="K680" s="260"/>
      <c r="L680" s="79"/>
      <c r="M680" s="67"/>
      <c r="N680" s="79"/>
      <c r="O680" s="67"/>
      <c r="P680" s="54" t="s">
        <v>357</v>
      </c>
      <c r="Q680" s="44">
        <v>8199</v>
      </c>
      <c r="R680" s="44">
        <v>6938</v>
      </c>
      <c r="S680" s="44">
        <v>6929</v>
      </c>
      <c r="T680" s="72"/>
      <c r="V680" s="66" t="s">
        <v>336</v>
      </c>
      <c r="W680" s="44" t="s">
        <v>2086</v>
      </c>
      <c r="Y680" s="454"/>
    </row>
    <row r="681" spans="1:25" ht="18" customHeight="1">
      <c r="A681" s="78"/>
      <c r="B681" s="79"/>
      <c r="C681" s="79"/>
      <c r="D681" s="79"/>
      <c r="E681" s="67"/>
      <c r="F681" s="79"/>
      <c r="G681" s="67"/>
      <c r="H681" s="66">
        <v>2081301</v>
      </c>
      <c r="I681" s="66" t="s">
        <v>343</v>
      </c>
      <c r="J681" s="260"/>
      <c r="K681" s="260"/>
      <c r="L681" s="79"/>
      <c r="M681" s="67"/>
      <c r="N681" s="79"/>
      <c r="O681" s="67"/>
      <c r="P681" s="54" t="s">
        <v>359</v>
      </c>
      <c r="Q681" s="44">
        <v>179126</v>
      </c>
      <c r="R681" s="44">
        <v>175725</v>
      </c>
      <c r="S681" s="44">
        <v>175388</v>
      </c>
      <c r="T681" s="72"/>
      <c r="V681" s="58" t="s">
        <v>337</v>
      </c>
      <c r="W681" s="44" t="s">
        <v>2087</v>
      </c>
      <c r="X681" s="44">
        <v>386.93</v>
      </c>
      <c r="Y681" s="454"/>
    </row>
    <row r="682" spans="1:25" ht="18" customHeight="1">
      <c r="A682" s="78"/>
      <c r="B682" s="79"/>
      <c r="C682" s="79"/>
      <c r="D682" s="79"/>
      <c r="E682" s="67"/>
      <c r="F682" s="79"/>
      <c r="G682" s="67"/>
      <c r="H682" s="66">
        <v>2081399</v>
      </c>
      <c r="I682" s="66" t="s">
        <v>344</v>
      </c>
      <c r="J682" s="260"/>
      <c r="K682" s="260"/>
      <c r="L682" s="79"/>
      <c r="M682" s="67"/>
      <c r="N682" s="79"/>
      <c r="O682" s="67"/>
      <c r="P682" s="54" t="s">
        <v>372</v>
      </c>
      <c r="Q682" s="44">
        <v>1812</v>
      </c>
      <c r="R682" s="44">
        <v>3342</v>
      </c>
      <c r="S682" s="44">
        <v>282</v>
      </c>
      <c r="T682" s="72"/>
      <c r="V682" s="66" t="s">
        <v>338</v>
      </c>
      <c r="W682" s="44" t="s">
        <v>1649</v>
      </c>
      <c r="X682" s="44">
        <v>216.44</v>
      </c>
      <c r="Y682" s="454"/>
    </row>
    <row r="683" spans="1:25" ht="18" customHeight="1">
      <c r="A683" s="78"/>
      <c r="B683" s="79"/>
      <c r="C683" s="79"/>
      <c r="D683" s="79"/>
      <c r="E683" s="67"/>
      <c r="F683" s="79"/>
      <c r="G683" s="67"/>
      <c r="H683" s="66">
        <v>20815</v>
      </c>
      <c r="I683" s="58" t="s">
        <v>345</v>
      </c>
      <c r="J683" s="260">
        <v>386.93</v>
      </c>
      <c r="K683" s="228">
        <v>374</v>
      </c>
      <c r="L683" s="63">
        <v>374</v>
      </c>
      <c r="M683" s="67">
        <f>L683/K683</f>
        <v>1</v>
      </c>
      <c r="N683" s="63">
        <v>394</v>
      </c>
      <c r="O683" s="67">
        <f t="shared" si="24"/>
        <v>-5.0761421319796995E-2</v>
      </c>
      <c r="P683" s="54" t="s">
        <v>376</v>
      </c>
      <c r="Q683" s="44">
        <v>57373</v>
      </c>
      <c r="R683" s="44">
        <v>59494</v>
      </c>
      <c r="S683" s="44">
        <v>52310</v>
      </c>
      <c r="T683" s="72"/>
      <c r="V683" s="66" t="s">
        <v>339</v>
      </c>
      <c r="W683" s="44" t="s">
        <v>1650</v>
      </c>
      <c r="X683" s="44">
        <v>170.49</v>
      </c>
      <c r="Y683" s="454"/>
    </row>
    <row r="684" spans="1:25" ht="18" customHeight="1">
      <c r="A684" s="78"/>
      <c r="B684" s="79"/>
      <c r="C684" s="79"/>
      <c r="D684" s="79"/>
      <c r="E684" s="67"/>
      <c r="F684" s="79"/>
      <c r="G684" s="67"/>
      <c r="H684" s="66">
        <v>2081501</v>
      </c>
      <c r="I684" s="66" t="s">
        <v>1101</v>
      </c>
      <c r="J684" s="260">
        <v>216.44</v>
      </c>
      <c r="K684" s="260"/>
      <c r="L684" s="63">
        <v>189</v>
      </c>
      <c r="M684" s="67"/>
      <c r="N684" s="63">
        <v>214</v>
      </c>
      <c r="O684" s="67">
        <f t="shared" si="24"/>
        <v>-0.11682242990654201</v>
      </c>
      <c r="P684" s="54" t="s">
        <v>388</v>
      </c>
      <c r="Q684" s="44">
        <v>75104</v>
      </c>
      <c r="R684" s="44">
        <v>61482</v>
      </c>
      <c r="S684" s="44">
        <v>58595</v>
      </c>
      <c r="T684" s="72"/>
      <c r="V684" s="58" t="s">
        <v>340</v>
      </c>
      <c r="W684" s="44" t="s">
        <v>1651</v>
      </c>
      <c r="X684" s="44">
        <v>0</v>
      </c>
      <c r="Y684" s="454"/>
    </row>
    <row r="685" spans="1:25" ht="18" customHeight="1">
      <c r="A685" s="78"/>
      <c r="B685" s="79"/>
      <c r="C685" s="79"/>
      <c r="D685" s="79"/>
      <c r="E685" s="67"/>
      <c r="F685" s="79"/>
      <c r="G685" s="67"/>
      <c r="H685" s="66">
        <v>2081502</v>
      </c>
      <c r="I685" s="66" t="s">
        <v>1102</v>
      </c>
      <c r="J685" s="260">
        <v>170.49</v>
      </c>
      <c r="K685" s="260"/>
      <c r="L685" s="63">
        <v>185</v>
      </c>
      <c r="M685" s="67"/>
      <c r="N685" s="63">
        <v>180</v>
      </c>
      <c r="O685" s="67">
        <f t="shared" si="24"/>
        <v>2.7777777777777679E-2</v>
      </c>
      <c r="P685" s="54" t="s">
        <v>398</v>
      </c>
      <c r="Q685" s="44">
        <v>1008</v>
      </c>
      <c r="R685" s="44">
        <v>1008</v>
      </c>
      <c r="S685" s="44">
        <v>1008</v>
      </c>
      <c r="T685" s="72"/>
      <c r="V685" s="66" t="s">
        <v>341</v>
      </c>
      <c r="W685" s="44" t="s">
        <v>2088</v>
      </c>
      <c r="X685" s="44">
        <v>0</v>
      </c>
      <c r="Y685" s="454"/>
    </row>
    <row r="686" spans="1:25" ht="18" customHeight="1">
      <c r="A686" s="78"/>
      <c r="B686" s="79"/>
      <c r="C686" s="79"/>
      <c r="D686" s="79"/>
      <c r="E686" s="67"/>
      <c r="F686" s="79"/>
      <c r="G686" s="67"/>
      <c r="H686" s="66">
        <v>2081503</v>
      </c>
      <c r="I686" s="66" t="s">
        <v>1103</v>
      </c>
      <c r="J686" s="79">
        <v>0</v>
      </c>
      <c r="K686" s="79"/>
      <c r="L686" s="79"/>
      <c r="M686" s="67"/>
      <c r="N686" s="79"/>
      <c r="O686" s="67"/>
      <c r="P686" s="54" t="s">
        <v>401</v>
      </c>
      <c r="Q686" s="44">
        <v>5508</v>
      </c>
      <c r="R686" s="44">
        <v>6292</v>
      </c>
      <c r="S686" s="44">
        <v>6145</v>
      </c>
      <c r="T686" s="72"/>
      <c r="V686" s="66" t="s">
        <v>342</v>
      </c>
      <c r="W686" s="44" t="s">
        <v>2089</v>
      </c>
      <c r="X686" s="44">
        <v>7668.17</v>
      </c>
      <c r="Y686" s="454"/>
    </row>
    <row r="687" spans="1:25" ht="18" customHeight="1">
      <c r="A687" s="78"/>
      <c r="B687" s="79"/>
      <c r="C687" s="79"/>
      <c r="D687" s="79"/>
      <c r="E687" s="67"/>
      <c r="F687" s="79"/>
      <c r="G687" s="67"/>
      <c r="H687" s="66">
        <v>2081599</v>
      </c>
      <c r="I687" s="66" t="s">
        <v>346</v>
      </c>
      <c r="J687" s="79">
        <v>0</v>
      </c>
      <c r="K687" s="79"/>
      <c r="L687" s="79"/>
      <c r="M687" s="67"/>
      <c r="N687" s="79"/>
      <c r="O687" s="67"/>
      <c r="P687" s="54" t="s">
        <v>404</v>
      </c>
      <c r="Q687" s="44">
        <v>10656</v>
      </c>
      <c r="R687" s="44">
        <v>11201</v>
      </c>
      <c r="S687" s="44">
        <v>11147</v>
      </c>
      <c r="T687" s="72"/>
      <c r="V687" s="66" t="s">
        <v>343</v>
      </c>
      <c r="W687" s="44" t="s">
        <v>2090</v>
      </c>
      <c r="X687" s="44">
        <v>676</v>
      </c>
      <c r="Y687" s="454"/>
    </row>
    <row r="688" spans="1:25" ht="18" customHeight="1">
      <c r="A688" s="78"/>
      <c r="B688" s="79"/>
      <c r="C688" s="79"/>
      <c r="D688" s="79"/>
      <c r="E688" s="67"/>
      <c r="F688" s="79"/>
      <c r="G688" s="67"/>
      <c r="H688" s="66">
        <v>20816</v>
      </c>
      <c r="I688" s="195" t="s">
        <v>1254</v>
      </c>
      <c r="J688" s="260">
        <v>7668.17</v>
      </c>
      <c r="K688" s="228">
        <v>6989</v>
      </c>
      <c r="L688" s="63">
        <v>6989</v>
      </c>
      <c r="M688" s="67">
        <f>L688/K688</f>
        <v>1</v>
      </c>
      <c r="N688" s="63">
        <v>5675</v>
      </c>
      <c r="O688" s="67">
        <f t="shared" si="24"/>
        <v>0.23154185022026441</v>
      </c>
      <c r="P688" s="54" t="s">
        <v>1020</v>
      </c>
      <c r="Q688" s="44">
        <v>399588</v>
      </c>
      <c r="R688" s="44">
        <v>371829</v>
      </c>
      <c r="S688" s="44">
        <v>368836</v>
      </c>
      <c r="T688" s="72"/>
      <c r="V688" s="66" t="s">
        <v>344</v>
      </c>
      <c r="W688" s="44" t="s">
        <v>2091</v>
      </c>
      <c r="X688" s="44">
        <v>6992.17</v>
      </c>
      <c r="Y688" s="454"/>
    </row>
    <row r="689" spans="1:25" ht="18" customHeight="1">
      <c r="A689" s="78"/>
      <c r="B689" s="79"/>
      <c r="C689" s="79"/>
      <c r="D689" s="79"/>
      <c r="E689" s="67"/>
      <c r="F689" s="79"/>
      <c r="G689" s="67"/>
      <c r="H689" s="66">
        <v>2081601</v>
      </c>
      <c r="I689" s="85" t="s">
        <v>1255</v>
      </c>
      <c r="J689" s="260">
        <v>676</v>
      </c>
      <c r="K689" s="260"/>
      <c r="L689" s="63">
        <v>0</v>
      </c>
      <c r="M689" s="67"/>
      <c r="N689" s="63">
        <v>0</v>
      </c>
      <c r="O689" s="67"/>
      <c r="T689" s="72"/>
      <c r="V689" s="58" t="s">
        <v>345</v>
      </c>
      <c r="W689" s="44" t="s">
        <v>281</v>
      </c>
      <c r="X689" s="44">
        <v>23882.560000000001</v>
      </c>
      <c r="Y689" s="454"/>
    </row>
    <row r="690" spans="1:25" ht="18" customHeight="1">
      <c r="A690" s="78"/>
      <c r="B690" s="79"/>
      <c r="C690" s="79"/>
      <c r="D690" s="79"/>
      <c r="E690" s="67"/>
      <c r="F690" s="79"/>
      <c r="G690" s="67"/>
      <c r="H690" s="66">
        <v>2081602</v>
      </c>
      <c r="I690" s="85" t="s">
        <v>1256</v>
      </c>
      <c r="J690" s="260">
        <v>6992.17</v>
      </c>
      <c r="K690" s="260"/>
      <c r="L690" s="63">
        <v>6989</v>
      </c>
      <c r="M690" s="67"/>
      <c r="N690" s="63">
        <v>5675</v>
      </c>
      <c r="O690" s="67">
        <f t="shared" si="24"/>
        <v>0.23154185022026441</v>
      </c>
      <c r="T690" s="72"/>
      <c r="V690" s="66" t="s">
        <v>1101</v>
      </c>
      <c r="W690" s="44" t="s">
        <v>2092</v>
      </c>
      <c r="X690" s="44">
        <v>23882.560000000001</v>
      </c>
      <c r="Y690" s="454"/>
    </row>
    <row r="691" spans="1:25" ht="18" customHeight="1">
      <c r="A691" s="78"/>
      <c r="B691" s="79"/>
      <c r="C691" s="79"/>
      <c r="D691" s="79"/>
      <c r="E691" s="67"/>
      <c r="F691" s="79"/>
      <c r="G691" s="67"/>
      <c r="H691" s="66">
        <v>2081603</v>
      </c>
      <c r="I691" s="58" t="s">
        <v>2638</v>
      </c>
      <c r="J691" s="79"/>
      <c r="K691" s="79"/>
      <c r="L691" s="79">
        <v>0</v>
      </c>
      <c r="M691" s="67"/>
      <c r="N691" s="79"/>
      <c r="O691" s="67"/>
      <c r="T691" s="72"/>
      <c r="V691" s="66" t="s">
        <v>1102</v>
      </c>
      <c r="W691" s="44" t="s">
        <v>2093</v>
      </c>
      <c r="X691" s="44">
        <v>610544</v>
      </c>
      <c r="Y691" s="454"/>
    </row>
    <row r="692" spans="1:25" ht="18" customHeight="1">
      <c r="A692" s="78"/>
      <c r="B692" s="79"/>
      <c r="C692" s="79"/>
      <c r="D692" s="79"/>
      <c r="E692" s="67"/>
      <c r="F692" s="79"/>
      <c r="G692" s="67"/>
      <c r="H692" s="66">
        <v>2081699</v>
      </c>
      <c r="I692" s="66" t="s">
        <v>2639</v>
      </c>
      <c r="J692" s="79"/>
      <c r="K692" s="79"/>
      <c r="L692" s="79">
        <v>0</v>
      </c>
      <c r="M692" s="67"/>
      <c r="N692" s="79"/>
      <c r="O692" s="67"/>
      <c r="T692" s="72"/>
      <c r="V692" s="66" t="s">
        <v>1103</v>
      </c>
      <c r="W692" s="44" t="s">
        <v>2094</v>
      </c>
      <c r="X692" s="44">
        <v>610544</v>
      </c>
      <c r="Y692" s="454"/>
    </row>
    <row r="693" spans="1:25" ht="18" customHeight="1">
      <c r="A693" s="78"/>
      <c r="B693" s="79"/>
      <c r="C693" s="79"/>
      <c r="D693" s="79"/>
      <c r="E693" s="67"/>
      <c r="F693" s="79"/>
      <c r="G693" s="67"/>
      <c r="H693" s="66"/>
      <c r="I693" s="66" t="s">
        <v>2640</v>
      </c>
      <c r="J693" s="79"/>
      <c r="K693" s="79"/>
      <c r="L693" s="79">
        <v>0</v>
      </c>
      <c r="M693" s="67"/>
      <c r="N693" s="79"/>
      <c r="O693" s="67"/>
      <c r="T693" s="72"/>
      <c r="V693" s="66" t="s">
        <v>346</v>
      </c>
      <c r="Y693" s="454"/>
    </row>
    <row r="694" spans="1:25" ht="18" customHeight="1">
      <c r="A694" s="78"/>
      <c r="B694" s="79"/>
      <c r="C694" s="79"/>
      <c r="D694" s="79"/>
      <c r="E694" s="67"/>
      <c r="F694" s="79"/>
      <c r="G694" s="67"/>
      <c r="H694" s="66"/>
      <c r="I694" s="58" t="s">
        <v>2641</v>
      </c>
      <c r="J694" s="79"/>
      <c r="K694" s="79"/>
      <c r="L694" s="79">
        <v>0</v>
      </c>
      <c r="M694" s="67"/>
      <c r="N694" s="79"/>
      <c r="O694" s="67"/>
      <c r="T694" s="72"/>
      <c r="V694" s="195" t="s">
        <v>1254</v>
      </c>
      <c r="W694" s="44" t="s">
        <v>1613</v>
      </c>
      <c r="X694" s="44">
        <v>1010908.5299999999</v>
      </c>
      <c r="Y694" s="454"/>
    </row>
    <row r="695" spans="1:25" ht="18" customHeight="1">
      <c r="A695" s="78"/>
      <c r="B695" s="79"/>
      <c r="C695" s="79"/>
      <c r="D695" s="79"/>
      <c r="E695" s="67"/>
      <c r="F695" s="79"/>
      <c r="G695" s="67"/>
      <c r="H695" s="66"/>
      <c r="I695" s="66" t="s">
        <v>2642</v>
      </c>
      <c r="J695" s="79"/>
      <c r="K695" s="79"/>
      <c r="L695" s="79">
        <v>0</v>
      </c>
      <c r="M695" s="67"/>
      <c r="N695" s="79"/>
      <c r="O695" s="67"/>
      <c r="T695" s="72"/>
      <c r="V695" s="85" t="s">
        <v>1255</v>
      </c>
      <c r="W695" s="44" t="s">
        <v>2095</v>
      </c>
      <c r="X695" s="44">
        <v>8468.68</v>
      </c>
      <c r="Y695" s="454"/>
    </row>
    <row r="696" spans="1:25" ht="18" customHeight="1">
      <c r="A696" s="78"/>
      <c r="B696" s="79"/>
      <c r="C696" s="79"/>
      <c r="D696" s="79"/>
      <c r="E696" s="67"/>
      <c r="F696" s="79"/>
      <c r="G696" s="67"/>
      <c r="H696" s="66">
        <v>20817</v>
      </c>
      <c r="I696" s="66" t="s">
        <v>2643</v>
      </c>
      <c r="J696" s="79"/>
      <c r="K696" s="79"/>
      <c r="L696" s="79">
        <v>0</v>
      </c>
      <c r="M696" s="67"/>
      <c r="N696" s="79"/>
      <c r="O696" s="67"/>
      <c r="T696" s="72"/>
      <c r="V696" s="85" t="s">
        <v>1256</v>
      </c>
      <c r="W696" s="44" t="s">
        <v>1649</v>
      </c>
      <c r="X696" s="44">
        <v>3450.89</v>
      </c>
      <c r="Y696" s="454"/>
    </row>
    <row r="697" spans="1:25" ht="18" customHeight="1">
      <c r="A697" s="78"/>
      <c r="B697" s="79"/>
      <c r="C697" s="79"/>
      <c r="D697" s="79"/>
      <c r="E697" s="67"/>
      <c r="F697" s="79"/>
      <c r="G697" s="67"/>
      <c r="H697" s="66">
        <v>2081701</v>
      </c>
      <c r="I697" s="86" t="s">
        <v>352</v>
      </c>
      <c r="J697" s="79"/>
      <c r="K697" s="79"/>
      <c r="L697" s="79">
        <v>0</v>
      </c>
      <c r="M697" s="67"/>
      <c r="N697" s="79"/>
      <c r="O697" s="67"/>
      <c r="T697" s="72"/>
      <c r="V697" s="58" t="s">
        <v>347</v>
      </c>
      <c r="W697" s="44" t="s">
        <v>1650</v>
      </c>
      <c r="X697" s="44">
        <v>3930.37</v>
      </c>
      <c r="Y697" s="454"/>
    </row>
    <row r="698" spans="1:25" ht="18" customHeight="1">
      <c r="A698" s="78"/>
      <c r="B698" s="79"/>
      <c r="C698" s="79"/>
      <c r="D698" s="79"/>
      <c r="E698" s="67"/>
      <c r="F698" s="79"/>
      <c r="G698" s="67"/>
      <c r="H698" s="66">
        <v>2081702</v>
      </c>
      <c r="I698" s="87" t="s">
        <v>353</v>
      </c>
      <c r="J698" s="79"/>
      <c r="K698" s="79"/>
      <c r="L698" s="79">
        <v>0</v>
      </c>
      <c r="M698" s="67"/>
      <c r="N698" s="79"/>
      <c r="O698" s="67"/>
      <c r="T698" s="72"/>
      <c r="V698" s="66" t="s">
        <v>348</v>
      </c>
      <c r="W698" s="44" t="s">
        <v>1651</v>
      </c>
      <c r="X698" s="44">
        <v>99</v>
      </c>
      <c r="Y698" s="454"/>
    </row>
    <row r="699" spans="1:25" ht="18" customHeight="1">
      <c r="A699" s="78"/>
      <c r="B699" s="79"/>
      <c r="C699" s="79"/>
      <c r="D699" s="79"/>
      <c r="E699" s="67"/>
      <c r="F699" s="79"/>
      <c r="G699" s="67"/>
      <c r="H699" s="66">
        <v>20818</v>
      </c>
      <c r="I699" s="87" t="s">
        <v>354</v>
      </c>
      <c r="J699" s="79"/>
      <c r="K699" s="79"/>
      <c r="L699" s="79">
        <v>0</v>
      </c>
      <c r="M699" s="67"/>
      <c r="N699" s="79"/>
      <c r="O699" s="67"/>
      <c r="T699" s="72"/>
      <c r="V699" s="66" t="s">
        <v>349</v>
      </c>
      <c r="W699" s="44" t="s">
        <v>2096</v>
      </c>
      <c r="X699" s="44">
        <v>988.42</v>
      </c>
      <c r="Y699" s="454"/>
    </row>
    <row r="700" spans="1:25" ht="27" customHeight="1">
      <c r="A700" s="78"/>
      <c r="B700" s="79"/>
      <c r="C700" s="79"/>
      <c r="D700" s="79"/>
      <c r="E700" s="67"/>
      <c r="F700" s="79"/>
      <c r="G700" s="67"/>
      <c r="H700" s="66">
        <v>2081801</v>
      </c>
      <c r="I700" s="58" t="s">
        <v>355</v>
      </c>
      <c r="J700" s="265">
        <v>610544</v>
      </c>
      <c r="K700" s="228">
        <v>18626</v>
      </c>
      <c r="L700" s="63">
        <v>18626</v>
      </c>
      <c r="M700" s="67">
        <f>L700/K700</f>
        <v>1</v>
      </c>
      <c r="N700" s="63">
        <v>8740</v>
      </c>
      <c r="O700" s="67">
        <f t="shared" si="24"/>
        <v>1.1311212814645311</v>
      </c>
      <c r="T700" s="72"/>
      <c r="V700" s="58" t="s">
        <v>350</v>
      </c>
      <c r="W700" s="44" t="s">
        <v>2097</v>
      </c>
      <c r="X700" s="44">
        <v>508603.31</v>
      </c>
      <c r="Y700" s="455" t="s">
        <v>3242</v>
      </c>
    </row>
    <row r="701" spans="1:25" ht="18" customHeight="1">
      <c r="A701" s="78"/>
      <c r="B701" s="79"/>
      <c r="C701" s="79"/>
      <c r="D701" s="79"/>
      <c r="E701" s="67"/>
      <c r="F701" s="79"/>
      <c r="G701" s="67"/>
      <c r="H701" s="66">
        <v>2081899</v>
      </c>
      <c r="I701" s="66" t="s">
        <v>356</v>
      </c>
      <c r="J701" s="265">
        <v>610544</v>
      </c>
      <c r="K701" s="265"/>
      <c r="L701" s="63">
        <v>18626</v>
      </c>
      <c r="M701" s="59"/>
      <c r="N701" s="63">
        <v>8740</v>
      </c>
      <c r="O701" s="67">
        <f t="shared" si="24"/>
        <v>1.1311212814645311</v>
      </c>
      <c r="T701" s="72"/>
      <c r="V701" s="66" t="s">
        <v>351</v>
      </c>
      <c r="W701" s="44" t="s">
        <v>2098</v>
      </c>
      <c r="X701" s="44">
        <v>292828.92000000004</v>
      </c>
      <c r="Y701" s="454"/>
    </row>
    <row r="702" spans="1:25" ht="18" customHeight="1">
      <c r="A702" s="78"/>
      <c r="B702" s="79"/>
      <c r="C702" s="79"/>
      <c r="D702" s="79"/>
      <c r="E702" s="67"/>
      <c r="F702" s="79"/>
      <c r="G702" s="67"/>
      <c r="H702" s="66">
        <v>20824</v>
      </c>
      <c r="I702" s="58" t="s">
        <v>2644</v>
      </c>
      <c r="J702" s="261">
        <v>1010908.5299999999</v>
      </c>
      <c r="K702" s="231">
        <v>694988</v>
      </c>
      <c r="L702" s="56">
        <v>692715</v>
      </c>
      <c r="M702" s="67">
        <f>L702/K702</f>
        <v>0.99672943993277585</v>
      </c>
      <c r="N702" s="56">
        <v>501115</v>
      </c>
      <c r="O702" s="67">
        <f t="shared" si="24"/>
        <v>0.38234736537521319</v>
      </c>
      <c r="T702" s="72"/>
      <c r="V702" s="58" t="s">
        <v>1388</v>
      </c>
      <c r="W702" s="44" t="s">
        <v>2099</v>
      </c>
      <c r="X702" s="44">
        <v>24524.1</v>
      </c>
      <c r="Y702" s="454"/>
    </row>
    <row r="703" spans="1:25" ht="18" customHeight="1">
      <c r="A703" s="78"/>
      <c r="B703" s="79"/>
      <c r="C703" s="79"/>
      <c r="D703" s="79"/>
      <c r="E703" s="67"/>
      <c r="F703" s="79"/>
      <c r="G703" s="67"/>
      <c r="H703" s="66">
        <v>2082401</v>
      </c>
      <c r="I703" s="58" t="s">
        <v>357</v>
      </c>
      <c r="J703" s="260">
        <v>8468.68</v>
      </c>
      <c r="K703" s="228">
        <v>8739</v>
      </c>
      <c r="L703" s="63">
        <v>8739</v>
      </c>
      <c r="M703" s="67">
        <f>L703/K703</f>
        <v>1</v>
      </c>
      <c r="N703" s="63">
        <v>8564</v>
      </c>
      <c r="O703" s="67">
        <f t="shared" si="24"/>
        <v>2.0434376459598225E-2</v>
      </c>
      <c r="T703" s="72"/>
      <c r="V703" s="58" t="s">
        <v>357</v>
      </c>
      <c r="W703" s="44" t="s">
        <v>2100</v>
      </c>
      <c r="X703" s="44">
        <v>20535.690000000002</v>
      </c>
      <c r="Y703" s="454"/>
    </row>
    <row r="704" spans="1:25" ht="18" customHeight="1">
      <c r="A704" s="78"/>
      <c r="B704" s="79"/>
      <c r="C704" s="79"/>
      <c r="D704" s="79"/>
      <c r="E704" s="67"/>
      <c r="F704" s="79"/>
      <c r="G704" s="67"/>
      <c r="H704" s="66">
        <v>2082402</v>
      </c>
      <c r="I704" s="66" t="s">
        <v>1101</v>
      </c>
      <c r="J704" s="260">
        <v>3450.89</v>
      </c>
      <c r="K704" s="260"/>
      <c r="L704" s="63">
        <v>3664</v>
      </c>
      <c r="M704" s="67"/>
      <c r="N704" s="63">
        <v>4014</v>
      </c>
      <c r="O704" s="67">
        <f t="shared" si="24"/>
        <v>-8.719481813652219E-2</v>
      </c>
      <c r="T704" s="72"/>
      <c r="V704" s="66" t="s">
        <v>1101</v>
      </c>
      <c r="W704" s="44" t="s">
        <v>2101</v>
      </c>
      <c r="X704" s="44">
        <v>13704.97</v>
      </c>
      <c r="Y704" s="454"/>
    </row>
    <row r="705" spans="1:25" ht="18" customHeight="1">
      <c r="A705" s="78"/>
      <c r="B705" s="79"/>
      <c r="C705" s="79"/>
      <c r="D705" s="79"/>
      <c r="E705" s="67"/>
      <c r="F705" s="79"/>
      <c r="G705" s="67"/>
      <c r="H705" s="66">
        <v>20899</v>
      </c>
      <c r="I705" s="66" t="s">
        <v>1102</v>
      </c>
      <c r="J705" s="260">
        <v>3930.37</v>
      </c>
      <c r="K705" s="260"/>
      <c r="L705" s="63">
        <v>3684</v>
      </c>
      <c r="M705" s="67"/>
      <c r="N705" s="63">
        <v>3328</v>
      </c>
      <c r="O705" s="67">
        <f t="shared" si="24"/>
        <v>0.10697115384615374</v>
      </c>
      <c r="T705" s="72"/>
      <c r="V705" s="66" t="s">
        <v>1102</v>
      </c>
      <c r="W705" s="44" t="s">
        <v>2102</v>
      </c>
      <c r="X705" s="44">
        <v>18895.79</v>
      </c>
      <c r="Y705" s="454"/>
    </row>
    <row r="706" spans="1:25" ht="18" customHeight="1">
      <c r="A706" s="78"/>
      <c r="B706" s="79"/>
      <c r="C706" s="79"/>
      <c r="D706" s="79"/>
      <c r="E706" s="67"/>
      <c r="F706" s="79"/>
      <c r="G706" s="67"/>
      <c r="H706" s="66">
        <v>2089901</v>
      </c>
      <c r="I706" s="66" t="s">
        <v>1103</v>
      </c>
      <c r="J706" s="260">
        <v>99</v>
      </c>
      <c r="K706" s="260"/>
      <c r="L706" s="63">
        <v>69</v>
      </c>
      <c r="M706" s="67"/>
      <c r="N706" s="63">
        <v>66</v>
      </c>
      <c r="O706" s="67">
        <f t="shared" si="24"/>
        <v>4.5454545454545414E-2</v>
      </c>
      <c r="T706" s="72"/>
      <c r="V706" s="66" t="s">
        <v>1103</v>
      </c>
      <c r="W706" s="44" t="s">
        <v>2103</v>
      </c>
      <c r="X706" s="44">
        <v>14128</v>
      </c>
      <c r="Y706" s="454"/>
    </row>
    <row r="707" spans="1:25" s="84" customFormat="1" ht="18" customHeight="1">
      <c r="A707" s="83"/>
      <c r="B707" s="82"/>
      <c r="C707" s="82"/>
      <c r="D707" s="82"/>
      <c r="E707" s="59"/>
      <c r="F707" s="82"/>
      <c r="G707" s="59"/>
      <c r="H707" s="58">
        <v>210</v>
      </c>
      <c r="I707" s="66" t="s">
        <v>358</v>
      </c>
      <c r="J707" s="260">
        <v>988.42</v>
      </c>
      <c r="K707" s="260"/>
      <c r="L707" s="63">
        <v>1322</v>
      </c>
      <c r="M707" s="67"/>
      <c r="N707" s="63">
        <v>1156</v>
      </c>
      <c r="O707" s="67">
        <f t="shared" si="24"/>
        <v>0.14359861591695511</v>
      </c>
      <c r="P707" s="60"/>
      <c r="T707" s="71"/>
      <c r="V707" s="66" t="s">
        <v>358</v>
      </c>
      <c r="W707" s="44" t="s">
        <v>2104</v>
      </c>
      <c r="X707" s="44">
        <v>23055.1</v>
      </c>
      <c r="Y707" s="454"/>
    </row>
    <row r="708" spans="1:25" ht="36" customHeight="1">
      <c r="A708" s="78"/>
      <c r="B708" s="79"/>
      <c r="C708" s="79"/>
      <c r="D708" s="79"/>
      <c r="E708" s="67"/>
      <c r="F708" s="79"/>
      <c r="G708" s="67"/>
      <c r="H708" s="66">
        <v>21001</v>
      </c>
      <c r="I708" s="58" t="s">
        <v>359</v>
      </c>
      <c r="J708" s="260">
        <v>508603.31</v>
      </c>
      <c r="K708" s="228">
        <v>360948</v>
      </c>
      <c r="L708" s="63">
        <v>360936</v>
      </c>
      <c r="M708" s="67">
        <f>L708/K708</f>
        <v>0.99996675421390335</v>
      </c>
      <c r="N708" s="63">
        <v>243243</v>
      </c>
      <c r="O708" s="67">
        <f t="shared" si="24"/>
        <v>0.48384948384948379</v>
      </c>
      <c r="T708" s="71" t="s">
        <v>1055</v>
      </c>
      <c r="U708" s="44">
        <v>542827</v>
      </c>
      <c r="V708" s="58" t="s">
        <v>359</v>
      </c>
      <c r="W708" s="44" t="s">
        <v>2105</v>
      </c>
      <c r="X708" s="44">
        <v>73497.83</v>
      </c>
      <c r="Y708" s="455" t="s">
        <v>3278</v>
      </c>
    </row>
    <row r="709" spans="1:25" ht="18" customHeight="1">
      <c r="A709" s="78"/>
      <c r="B709" s="79"/>
      <c r="C709" s="79"/>
      <c r="D709" s="79"/>
      <c r="E709" s="67"/>
      <c r="F709" s="79"/>
      <c r="G709" s="67"/>
      <c r="H709" s="66">
        <v>2100101</v>
      </c>
      <c r="I709" s="66" t="s">
        <v>360</v>
      </c>
      <c r="J709" s="260">
        <v>292828.92000000004</v>
      </c>
      <c r="K709" s="260"/>
      <c r="L709" s="63">
        <v>190365</v>
      </c>
      <c r="M709" s="67"/>
      <c r="N709" s="63">
        <v>149183</v>
      </c>
      <c r="O709" s="67">
        <f t="shared" si="24"/>
        <v>0.27605022019935244</v>
      </c>
      <c r="T709" s="72" t="s">
        <v>357</v>
      </c>
      <c r="U709" s="44">
        <v>6062</v>
      </c>
      <c r="V709" s="66" t="s">
        <v>360</v>
      </c>
      <c r="W709" s="44" t="s">
        <v>2106</v>
      </c>
      <c r="Y709" s="454"/>
    </row>
    <row r="710" spans="1:25" ht="18" customHeight="1">
      <c r="A710" s="78"/>
      <c r="B710" s="79"/>
      <c r="C710" s="79"/>
      <c r="D710" s="79"/>
      <c r="E710" s="67"/>
      <c r="F710" s="79"/>
      <c r="G710" s="67"/>
      <c r="H710" s="66">
        <v>2100102</v>
      </c>
      <c r="I710" s="66" t="s">
        <v>361</v>
      </c>
      <c r="J710" s="260">
        <v>24524.1</v>
      </c>
      <c r="K710" s="260"/>
      <c r="L710" s="63">
        <v>20694</v>
      </c>
      <c r="M710" s="67"/>
      <c r="N710" s="63">
        <v>19522</v>
      </c>
      <c r="O710" s="67">
        <f t="shared" si="24"/>
        <v>6.0034832496670409E-2</v>
      </c>
      <c r="T710" s="72" t="s">
        <v>359</v>
      </c>
      <c r="U710" s="44">
        <v>138451</v>
      </c>
      <c r="V710" s="66" t="s">
        <v>361</v>
      </c>
      <c r="W710" s="44" t="s">
        <v>2107</v>
      </c>
      <c r="Y710" s="454"/>
    </row>
    <row r="711" spans="1:25" ht="18" customHeight="1">
      <c r="A711" s="78"/>
      <c r="B711" s="79"/>
      <c r="C711" s="79"/>
      <c r="D711" s="79"/>
      <c r="E711" s="67"/>
      <c r="F711" s="79"/>
      <c r="G711" s="67"/>
      <c r="H711" s="66">
        <v>2100103</v>
      </c>
      <c r="I711" s="66" t="s">
        <v>362</v>
      </c>
      <c r="J711" s="260">
        <v>20535.690000000002</v>
      </c>
      <c r="K711" s="260"/>
      <c r="L711" s="63">
        <v>8693</v>
      </c>
      <c r="M711" s="67"/>
      <c r="N711" s="63">
        <v>14470</v>
      </c>
      <c r="O711" s="67">
        <f t="shared" si="24"/>
        <v>-0.39923980649619906</v>
      </c>
      <c r="T711" s="72" t="s">
        <v>372</v>
      </c>
      <c r="U711" s="44">
        <v>0</v>
      </c>
      <c r="V711" s="66" t="s">
        <v>362</v>
      </c>
      <c r="W711" s="44" t="s">
        <v>2108</v>
      </c>
      <c r="Y711" s="454"/>
    </row>
    <row r="712" spans="1:25" ht="18" customHeight="1">
      <c r="A712" s="78"/>
      <c r="B712" s="79"/>
      <c r="C712" s="79"/>
      <c r="D712" s="79"/>
      <c r="E712" s="67"/>
      <c r="F712" s="79"/>
      <c r="G712" s="67"/>
      <c r="H712" s="66">
        <v>2100199</v>
      </c>
      <c r="I712" s="66" t="s">
        <v>363</v>
      </c>
      <c r="J712" s="260">
        <v>13704.97</v>
      </c>
      <c r="K712" s="260"/>
      <c r="L712" s="63">
        <v>12162</v>
      </c>
      <c r="M712" s="67"/>
      <c r="N712" s="63">
        <v>6975</v>
      </c>
      <c r="O712" s="67">
        <f t="shared" si="24"/>
        <v>0.74365591397849462</v>
      </c>
      <c r="T712" s="72" t="s">
        <v>376</v>
      </c>
      <c r="U712" s="44">
        <v>46069</v>
      </c>
      <c r="V712" s="66" t="s">
        <v>363</v>
      </c>
      <c r="W712" s="44" t="s">
        <v>2109</v>
      </c>
      <c r="X712" s="44">
        <v>27432.92</v>
      </c>
      <c r="Y712" s="454"/>
    </row>
    <row r="713" spans="1:25" ht="18" customHeight="1">
      <c r="A713" s="78"/>
      <c r="B713" s="79"/>
      <c r="C713" s="79"/>
      <c r="D713" s="79"/>
      <c r="E713" s="67"/>
      <c r="F713" s="79"/>
      <c r="G713" s="67"/>
      <c r="H713" s="66">
        <v>21002</v>
      </c>
      <c r="I713" s="66" t="s">
        <v>364</v>
      </c>
      <c r="J713" s="260">
        <v>18895.79</v>
      </c>
      <c r="K713" s="260"/>
      <c r="L713" s="63">
        <v>17067</v>
      </c>
      <c r="M713" s="67"/>
      <c r="N713" s="63">
        <v>8085</v>
      </c>
      <c r="O713" s="67">
        <f t="shared" si="24"/>
        <v>1.1109461966604823</v>
      </c>
      <c r="T713" s="72" t="s">
        <v>388</v>
      </c>
      <c r="U713" s="44">
        <v>54818</v>
      </c>
      <c r="V713" s="66" t="s">
        <v>364</v>
      </c>
      <c r="W713" s="44" t="s">
        <v>2110</v>
      </c>
      <c r="X713" s="44">
        <v>7061.92</v>
      </c>
      <c r="Y713" s="454"/>
    </row>
    <row r="714" spans="1:25" ht="18" customHeight="1">
      <c r="A714" s="78"/>
      <c r="B714" s="79"/>
      <c r="C714" s="79"/>
      <c r="D714" s="79"/>
      <c r="E714" s="67"/>
      <c r="F714" s="79"/>
      <c r="G714" s="67"/>
      <c r="H714" s="66">
        <v>2100201</v>
      </c>
      <c r="I714" s="66" t="s">
        <v>365</v>
      </c>
      <c r="J714" s="260">
        <v>14128</v>
      </c>
      <c r="K714" s="260"/>
      <c r="L714" s="63">
        <v>12815</v>
      </c>
      <c r="M714" s="67"/>
      <c r="N714" s="63">
        <v>75</v>
      </c>
      <c r="O714" s="67">
        <f t="shared" si="24"/>
        <v>169.86666666666667</v>
      </c>
      <c r="T714" s="72" t="s">
        <v>398</v>
      </c>
      <c r="U714" s="44">
        <v>1278</v>
      </c>
      <c r="V714" s="66" t="s">
        <v>365</v>
      </c>
      <c r="W714" s="44" t="s">
        <v>2111</v>
      </c>
      <c r="X714" s="44">
        <v>5361.92</v>
      </c>
      <c r="Y714" s="454"/>
    </row>
    <row r="715" spans="1:25" ht="18" customHeight="1">
      <c r="A715" s="78"/>
      <c r="B715" s="79"/>
      <c r="C715" s="79"/>
      <c r="D715" s="79"/>
      <c r="E715" s="67"/>
      <c r="F715" s="79"/>
      <c r="G715" s="67"/>
      <c r="H715" s="66">
        <v>2100202</v>
      </c>
      <c r="I715" s="66" t="s">
        <v>366</v>
      </c>
      <c r="J715" s="260">
        <v>23055.1</v>
      </c>
      <c r="K715" s="260"/>
      <c r="L715" s="63">
        <v>22154</v>
      </c>
      <c r="M715" s="67"/>
      <c r="N715" s="63">
        <v>17937</v>
      </c>
      <c r="O715" s="67">
        <f t="shared" si="24"/>
        <v>0.23510062998271719</v>
      </c>
      <c r="T715" s="72" t="s">
        <v>404</v>
      </c>
      <c r="U715" s="44">
        <v>10506</v>
      </c>
      <c r="V715" s="66" t="s">
        <v>366</v>
      </c>
      <c r="W715" s="44" t="s">
        <v>2112</v>
      </c>
      <c r="X715" s="44">
        <v>0</v>
      </c>
      <c r="Y715" s="454"/>
    </row>
    <row r="716" spans="1:25" ht="18" customHeight="1">
      <c r="A716" s="78"/>
      <c r="B716" s="79"/>
      <c r="C716" s="79"/>
      <c r="D716" s="79"/>
      <c r="E716" s="67"/>
      <c r="F716" s="79"/>
      <c r="G716" s="67"/>
      <c r="H716" s="66">
        <v>2100203</v>
      </c>
      <c r="I716" s="66" t="s">
        <v>367</v>
      </c>
      <c r="J716" s="260">
        <v>73497.83</v>
      </c>
      <c r="K716" s="260"/>
      <c r="L716" s="63">
        <v>29170</v>
      </c>
      <c r="M716" s="67"/>
      <c r="N716" s="63">
        <v>8860</v>
      </c>
      <c r="O716" s="67">
        <f t="shared" si="24"/>
        <v>2.2923250564334086</v>
      </c>
      <c r="T716" s="72" t="s">
        <v>1056</v>
      </c>
      <c r="U716" s="44">
        <v>285643</v>
      </c>
      <c r="V716" s="66" t="s">
        <v>367</v>
      </c>
      <c r="W716" s="44" t="s">
        <v>2113</v>
      </c>
      <c r="X716" s="44">
        <v>1700</v>
      </c>
      <c r="Y716" s="454"/>
    </row>
    <row r="717" spans="1:25" ht="18" customHeight="1">
      <c r="A717" s="78"/>
      <c r="B717" s="79"/>
      <c r="C717" s="79"/>
      <c r="D717" s="79"/>
      <c r="E717" s="67"/>
      <c r="F717" s="79"/>
      <c r="G717" s="67"/>
      <c r="H717" s="66">
        <v>2100204</v>
      </c>
      <c r="I717" s="66" t="s">
        <v>368</v>
      </c>
      <c r="J717" s="260"/>
      <c r="K717" s="260"/>
      <c r="L717" s="63">
        <v>0</v>
      </c>
      <c r="M717" s="67"/>
      <c r="N717" s="63">
        <v>0</v>
      </c>
      <c r="O717" s="67"/>
      <c r="T717" s="72"/>
      <c r="V717" s="66" t="s">
        <v>368</v>
      </c>
      <c r="W717" s="44" t="s">
        <v>2114</v>
      </c>
      <c r="X717" s="44">
        <v>75043.83</v>
      </c>
      <c r="Y717" s="454"/>
    </row>
    <row r="718" spans="1:25" ht="18" customHeight="1">
      <c r="A718" s="78"/>
      <c r="B718" s="79"/>
      <c r="C718" s="79"/>
      <c r="D718" s="79"/>
      <c r="E718" s="67"/>
      <c r="F718" s="79"/>
      <c r="G718" s="67"/>
      <c r="H718" s="66">
        <v>2100205</v>
      </c>
      <c r="I718" s="66" t="s">
        <v>369</v>
      </c>
      <c r="J718" s="260"/>
      <c r="K718" s="260"/>
      <c r="L718" s="63">
        <v>0</v>
      </c>
      <c r="M718" s="67"/>
      <c r="N718" s="63">
        <v>0</v>
      </c>
      <c r="O718" s="67"/>
      <c r="T718" s="72"/>
      <c r="V718" s="66" t="s">
        <v>369</v>
      </c>
      <c r="W718" s="44" t="s">
        <v>2115</v>
      </c>
      <c r="X718" s="44">
        <v>13863.61</v>
      </c>
      <c r="Y718" s="454"/>
    </row>
    <row r="719" spans="1:25" ht="18" customHeight="1">
      <c r="A719" s="78"/>
      <c r="B719" s="79"/>
      <c r="C719" s="79"/>
      <c r="D719" s="79"/>
      <c r="E719" s="67"/>
      <c r="F719" s="79"/>
      <c r="G719" s="67"/>
      <c r="H719" s="66">
        <v>2100206</v>
      </c>
      <c r="I719" s="66" t="s">
        <v>370</v>
      </c>
      <c r="J719" s="260"/>
      <c r="K719" s="260"/>
      <c r="L719" s="63">
        <v>3536</v>
      </c>
      <c r="M719" s="67"/>
      <c r="N719" s="63">
        <v>0</v>
      </c>
      <c r="O719" s="67"/>
      <c r="T719" s="72"/>
      <c r="V719" s="66" t="s">
        <v>370</v>
      </c>
      <c r="W719" s="44" t="s">
        <v>2116</v>
      </c>
      <c r="X719" s="44">
        <v>4490.33</v>
      </c>
      <c r="Y719" s="454"/>
    </row>
    <row r="720" spans="1:25" ht="18" customHeight="1">
      <c r="A720" s="78"/>
      <c r="B720" s="79"/>
      <c r="C720" s="79"/>
      <c r="D720" s="79"/>
      <c r="E720" s="67"/>
      <c r="F720" s="79"/>
      <c r="G720" s="67"/>
      <c r="H720" s="66">
        <v>2100207</v>
      </c>
      <c r="I720" s="66" t="s">
        <v>371</v>
      </c>
      <c r="J720" s="260">
        <v>27432.92</v>
      </c>
      <c r="K720" s="260"/>
      <c r="L720" s="63">
        <v>44280</v>
      </c>
      <c r="M720" s="67"/>
      <c r="N720" s="63">
        <v>18136</v>
      </c>
      <c r="O720" s="67">
        <f t="shared" si="24"/>
        <v>1.4415527128363474</v>
      </c>
      <c r="T720" s="72"/>
      <c r="V720" s="66" t="s">
        <v>371</v>
      </c>
      <c r="W720" s="44" t="s">
        <v>2117</v>
      </c>
      <c r="X720" s="44">
        <v>2726.64</v>
      </c>
      <c r="Y720" s="454"/>
    </row>
    <row r="721" spans="1:25" ht="42.75" customHeight="1">
      <c r="A721" s="78"/>
      <c r="B721" s="79"/>
      <c r="C721" s="79"/>
      <c r="D721" s="79"/>
      <c r="E721" s="67"/>
      <c r="F721" s="79"/>
      <c r="G721" s="67"/>
      <c r="H721" s="66">
        <v>2100208</v>
      </c>
      <c r="I721" s="58" t="s">
        <v>372</v>
      </c>
      <c r="J721" s="260">
        <v>7061.92</v>
      </c>
      <c r="K721" s="228">
        <v>4356</v>
      </c>
      <c r="L721" s="63">
        <v>4356</v>
      </c>
      <c r="M721" s="67">
        <f>L721/K721</f>
        <v>1</v>
      </c>
      <c r="N721" s="63">
        <v>601</v>
      </c>
      <c r="O721" s="67">
        <f t="shared" si="24"/>
        <v>6.2479201331114806</v>
      </c>
      <c r="T721" s="72"/>
      <c r="V721" s="58" t="s">
        <v>372</v>
      </c>
      <c r="W721" s="44" t="s">
        <v>2118</v>
      </c>
      <c r="X721" s="44">
        <v>985.2</v>
      </c>
      <c r="Y721" s="455" t="s">
        <v>3243</v>
      </c>
    </row>
    <row r="722" spans="1:25" ht="18" customHeight="1">
      <c r="A722" s="78"/>
      <c r="B722" s="79"/>
      <c r="C722" s="79"/>
      <c r="D722" s="79"/>
      <c r="E722" s="67"/>
      <c r="F722" s="79"/>
      <c r="G722" s="67"/>
      <c r="H722" s="66">
        <v>2100209</v>
      </c>
      <c r="I722" s="66" t="s">
        <v>373</v>
      </c>
      <c r="J722" s="260">
        <v>5361.92</v>
      </c>
      <c r="K722" s="260"/>
      <c r="L722" s="63">
        <v>4356</v>
      </c>
      <c r="M722" s="67"/>
      <c r="N722" s="63">
        <v>476</v>
      </c>
      <c r="O722" s="67">
        <f t="shared" ref="O722:O784" si="25">L722/N722-1</f>
        <v>8.1512605042016801</v>
      </c>
      <c r="T722" s="72"/>
      <c r="V722" s="66" t="s">
        <v>373</v>
      </c>
      <c r="W722" s="44" t="s">
        <v>2119</v>
      </c>
      <c r="X722" s="44">
        <v>12060.61</v>
      </c>
      <c r="Y722" s="454"/>
    </row>
    <row r="723" spans="1:25" ht="18" customHeight="1">
      <c r="A723" s="78"/>
      <c r="B723" s="79"/>
      <c r="C723" s="79"/>
      <c r="D723" s="79"/>
      <c r="E723" s="67"/>
      <c r="F723" s="79"/>
      <c r="G723" s="67"/>
      <c r="H723" s="66">
        <v>2100210</v>
      </c>
      <c r="I723" s="66" t="s">
        <v>374</v>
      </c>
      <c r="J723" s="260">
        <v>0</v>
      </c>
      <c r="K723" s="260"/>
      <c r="L723" s="63">
        <v>0</v>
      </c>
      <c r="M723" s="67"/>
      <c r="N723" s="63">
        <v>0</v>
      </c>
      <c r="O723" s="67"/>
      <c r="T723" s="72"/>
      <c r="V723" s="66" t="s">
        <v>374</v>
      </c>
      <c r="W723" s="44" t="s">
        <v>2120</v>
      </c>
      <c r="X723" s="44">
        <v>11015.44</v>
      </c>
      <c r="Y723" s="454"/>
    </row>
    <row r="724" spans="1:25" ht="18" customHeight="1">
      <c r="A724" s="78"/>
      <c r="B724" s="79"/>
      <c r="C724" s="79"/>
      <c r="D724" s="79"/>
      <c r="E724" s="67"/>
      <c r="F724" s="79"/>
      <c r="G724" s="67"/>
      <c r="H724" s="66">
        <v>2100211</v>
      </c>
      <c r="I724" s="66" t="s">
        <v>375</v>
      </c>
      <c r="J724" s="260">
        <v>1700</v>
      </c>
      <c r="K724" s="260"/>
      <c r="L724" s="63">
        <v>0</v>
      </c>
      <c r="M724" s="67"/>
      <c r="N724" s="63">
        <v>125</v>
      </c>
      <c r="O724" s="67">
        <f t="shared" si="25"/>
        <v>-1</v>
      </c>
      <c r="T724" s="72"/>
      <c r="V724" s="66" t="s">
        <v>375</v>
      </c>
      <c r="W724" s="44" t="s">
        <v>2121</v>
      </c>
      <c r="X724" s="44">
        <v>0</v>
      </c>
      <c r="Y724" s="454"/>
    </row>
    <row r="725" spans="1:25" ht="18" customHeight="1">
      <c r="A725" s="78"/>
      <c r="B725" s="79"/>
      <c r="C725" s="79"/>
      <c r="D725" s="79"/>
      <c r="E725" s="67"/>
      <c r="F725" s="79"/>
      <c r="G725" s="67"/>
      <c r="H725" s="66">
        <v>2100299</v>
      </c>
      <c r="I725" s="58" t="s">
        <v>376</v>
      </c>
      <c r="J725" s="260">
        <v>75043.83</v>
      </c>
      <c r="K725" s="228">
        <v>70167</v>
      </c>
      <c r="L725" s="63">
        <v>68570</v>
      </c>
      <c r="M725" s="67">
        <f>L725/K725</f>
        <v>0.97724001311157671</v>
      </c>
      <c r="N725" s="63">
        <v>58498</v>
      </c>
      <c r="O725" s="67">
        <f t="shared" si="25"/>
        <v>0.1721768265581729</v>
      </c>
      <c r="T725" s="72"/>
      <c r="V725" s="58" t="s">
        <v>376</v>
      </c>
      <c r="W725" s="44" t="s">
        <v>2122</v>
      </c>
      <c r="X725" s="44">
        <v>4694.6099999999997</v>
      </c>
      <c r="Y725" s="454"/>
    </row>
    <row r="726" spans="1:25" ht="18" customHeight="1">
      <c r="A726" s="78"/>
      <c r="B726" s="79"/>
      <c r="C726" s="79"/>
      <c r="D726" s="79"/>
      <c r="E726" s="67"/>
      <c r="F726" s="79"/>
      <c r="G726" s="67"/>
      <c r="H726" s="66">
        <v>21003</v>
      </c>
      <c r="I726" s="66" t="s">
        <v>377</v>
      </c>
      <c r="J726" s="260">
        <v>13863.61</v>
      </c>
      <c r="K726" s="260"/>
      <c r="L726" s="63">
        <v>15543</v>
      </c>
      <c r="M726" s="67"/>
      <c r="N726" s="63">
        <v>11539</v>
      </c>
      <c r="O726" s="67">
        <f t="shared" si="25"/>
        <v>0.34699714013346039</v>
      </c>
      <c r="T726" s="72"/>
      <c r="V726" s="66" t="s">
        <v>377</v>
      </c>
      <c r="W726" s="44" t="s">
        <v>2123</v>
      </c>
      <c r="X726" s="44">
        <v>12276.54</v>
      </c>
      <c r="Y726" s="454"/>
    </row>
    <row r="727" spans="1:25" ht="18" customHeight="1">
      <c r="A727" s="78"/>
      <c r="B727" s="79"/>
      <c r="C727" s="79"/>
      <c r="D727" s="79"/>
      <c r="E727" s="67"/>
      <c r="F727" s="79"/>
      <c r="G727" s="67"/>
      <c r="H727" s="66">
        <v>2100301</v>
      </c>
      <c r="I727" s="66" t="s">
        <v>378</v>
      </c>
      <c r="J727" s="260">
        <v>4490.33</v>
      </c>
      <c r="K727" s="260"/>
      <c r="L727" s="63">
        <v>4799</v>
      </c>
      <c r="M727" s="67"/>
      <c r="N727" s="63">
        <v>3694</v>
      </c>
      <c r="O727" s="67">
        <f t="shared" si="25"/>
        <v>0.29913373037357882</v>
      </c>
      <c r="T727" s="72"/>
      <c r="V727" s="66" t="s">
        <v>378</v>
      </c>
      <c r="W727" s="44" t="s">
        <v>2124</v>
      </c>
      <c r="X727" s="44">
        <v>1069.77</v>
      </c>
      <c r="Y727" s="454"/>
    </row>
    <row r="728" spans="1:25" ht="18" customHeight="1">
      <c r="A728" s="78"/>
      <c r="B728" s="79"/>
      <c r="C728" s="79"/>
      <c r="D728" s="79"/>
      <c r="E728" s="67"/>
      <c r="F728" s="79"/>
      <c r="G728" s="67"/>
      <c r="H728" s="66">
        <v>2100302</v>
      </c>
      <c r="I728" s="66" t="s">
        <v>379</v>
      </c>
      <c r="J728" s="260">
        <v>2726.64</v>
      </c>
      <c r="K728" s="260"/>
      <c r="L728" s="63">
        <v>8914</v>
      </c>
      <c r="M728" s="67"/>
      <c r="N728" s="63">
        <v>11611</v>
      </c>
      <c r="O728" s="67">
        <f t="shared" si="25"/>
        <v>-0.23227973473430363</v>
      </c>
      <c r="T728" s="72"/>
      <c r="V728" s="66" t="s">
        <v>379</v>
      </c>
      <c r="W728" s="44" t="s">
        <v>2125</v>
      </c>
      <c r="X728" s="44">
        <v>15961.07</v>
      </c>
      <c r="Y728" s="454"/>
    </row>
    <row r="729" spans="1:25" ht="18" customHeight="1">
      <c r="A729" s="78"/>
      <c r="B729" s="79"/>
      <c r="C729" s="79"/>
      <c r="D729" s="79"/>
      <c r="E729" s="67"/>
      <c r="F729" s="79"/>
      <c r="G729" s="67"/>
      <c r="H729" s="66">
        <v>2100399</v>
      </c>
      <c r="I729" s="66" t="s">
        <v>380</v>
      </c>
      <c r="J729" s="260">
        <v>985.2</v>
      </c>
      <c r="K729" s="260"/>
      <c r="L729" s="63">
        <v>1001</v>
      </c>
      <c r="M729" s="67"/>
      <c r="N729" s="63">
        <v>611</v>
      </c>
      <c r="O729" s="67">
        <f t="shared" si="25"/>
        <v>0.63829787234042556</v>
      </c>
      <c r="T729" s="72"/>
      <c r="V729" s="66" t="s">
        <v>380</v>
      </c>
      <c r="W729" s="44" t="s">
        <v>2126</v>
      </c>
      <c r="X729" s="44">
        <v>1910.33</v>
      </c>
      <c r="Y729" s="454"/>
    </row>
    <row r="730" spans="1:25" ht="18" customHeight="1">
      <c r="A730" s="78"/>
      <c r="B730" s="79"/>
      <c r="C730" s="79"/>
      <c r="D730" s="79"/>
      <c r="E730" s="67"/>
      <c r="F730" s="79"/>
      <c r="G730" s="67"/>
      <c r="H730" s="66">
        <v>21004</v>
      </c>
      <c r="I730" s="66" t="s">
        <v>381</v>
      </c>
      <c r="J730" s="260">
        <v>12060.61</v>
      </c>
      <c r="K730" s="260"/>
      <c r="L730" s="63">
        <v>6957</v>
      </c>
      <c r="M730" s="67"/>
      <c r="N730" s="63">
        <v>6163</v>
      </c>
      <c r="O730" s="67">
        <f t="shared" si="25"/>
        <v>0.12883336037644</v>
      </c>
      <c r="T730" s="72"/>
      <c r="V730" s="66" t="s">
        <v>381</v>
      </c>
      <c r="W730" s="44" t="s">
        <v>2127</v>
      </c>
      <c r="X730" s="44">
        <v>1910.33</v>
      </c>
      <c r="Y730" s="454"/>
    </row>
    <row r="731" spans="1:25" ht="18" customHeight="1">
      <c r="A731" s="78"/>
      <c r="B731" s="79"/>
      <c r="C731" s="79"/>
      <c r="D731" s="79"/>
      <c r="E731" s="67"/>
      <c r="F731" s="79"/>
      <c r="G731" s="67"/>
      <c r="H731" s="66">
        <v>2100401</v>
      </c>
      <c r="I731" s="66" t="s">
        <v>382</v>
      </c>
      <c r="J731" s="260">
        <v>11015.44</v>
      </c>
      <c r="K731" s="260"/>
      <c r="L731" s="63">
        <v>10789</v>
      </c>
      <c r="M731" s="67"/>
      <c r="N731" s="63">
        <v>9422</v>
      </c>
      <c r="O731" s="67">
        <f t="shared" si="25"/>
        <v>0.14508596900870296</v>
      </c>
      <c r="T731" s="72"/>
      <c r="V731" s="66" t="s">
        <v>382</v>
      </c>
      <c r="W731" s="44" t="s">
        <v>2128</v>
      </c>
      <c r="X731" s="44">
        <v>0</v>
      </c>
      <c r="Y731" s="454"/>
    </row>
    <row r="732" spans="1:25" ht="18" customHeight="1">
      <c r="A732" s="78"/>
      <c r="B732" s="79"/>
      <c r="C732" s="79"/>
      <c r="D732" s="79"/>
      <c r="E732" s="67"/>
      <c r="F732" s="79"/>
      <c r="G732" s="67"/>
      <c r="H732" s="66">
        <v>2100402</v>
      </c>
      <c r="I732" s="66" t="s">
        <v>383</v>
      </c>
      <c r="J732" s="260">
        <v>0</v>
      </c>
      <c r="K732" s="260"/>
      <c r="L732" s="63">
        <v>0</v>
      </c>
      <c r="M732" s="67"/>
      <c r="N732" s="63">
        <v>8</v>
      </c>
      <c r="O732" s="67">
        <f t="shared" si="25"/>
        <v>-1</v>
      </c>
      <c r="T732" s="72"/>
      <c r="V732" s="66" t="s">
        <v>383</v>
      </c>
      <c r="W732" s="44" t="s">
        <v>2129</v>
      </c>
      <c r="X732" s="44">
        <v>6341.12</v>
      </c>
      <c r="Y732" s="454"/>
    </row>
    <row r="733" spans="1:25" ht="18" customHeight="1">
      <c r="A733" s="78"/>
      <c r="B733" s="79"/>
      <c r="C733" s="79"/>
      <c r="D733" s="79"/>
      <c r="E733" s="67"/>
      <c r="F733" s="79"/>
      <c r="G733" s="67"/>
      <c r="H733" s="66">
        <v>2100403</v>
      </c>
      <c r="I733" s="66" t="s">
        <v>384</v>
      </c>
      <c r="J733" s="260">
        <v>4694.6099999999997</v>
      </c>
      <c r="K733" s="260"/>
      <c r="L733" s="63">
        <v>3479</v>
      </c>
      <c r="M733" s="67"/>
      <c r="N733" s="63">
        <v>2228</v>
      </c>
      <c r="O733" s="67">
        <f t="shared" si="25"/>
        <v>0.56149012567324963</v>
      </c>
      <c r="T733" s="72"/>
      <c r="V733" s="66" t="s">
        <v>384</v>
      </c>
      <c r="W733" s="44" t="s">
        <v>2130</v>
      </c>
      <c r="X733" s="44">
        <v>131.87</v>
      </c>
      <c r="Y733" s="454"/>
    </row>
    <row r="734" spans="1:25" ht="18" customHeight="1">
      <c r="A734" s="78"/>
      <c r="B734" s="79"/>
      <c r="C734" s="79"/>
      <c r="D734" s="79"/>
      <c r="E734" s="67"/>
      <c r="F734" s="79"/>
      <c r="G734" s="67"/>
      <c r="H734" s="66">
        <v>2100404</v>
      </c>
      <c r="I734" s="66" t="s">
        <v>385</v>
      </c>
      <c r="J734" s="260">
        <v>12276.54</v>
      </c>
      <c r="K734" s="260"/>
      <c r="L734" s="63">
        <v>7786</v>
      </c>
      <c r="M734" s="67"/>
      <c r="N734" s="63">
        <v>4785</v>
      </c>
      <c r="O734" s="67">
        <f t="shared" si="25"/>
        <v>0.62716823406478572</v>
      </c>
      <c r="T734" s="72"/>
      <c r="V734" s="66" t="s">
        <v>385</v>
      </c>
      <c r="W734" s="44" t="s">
        <v>2131</v>
      </c>
      <c r="X734" s="44">
        <v>5096.01</v>
      </c>
      <c r="Y734" s="454"/>
    </row>
    <row r="735" spans="1:25" ht="18" customHeight="1">
      <c r="A735" s="78"/>
      <c r="B735" s="79"/>
      <c r="C735" s="79"/>
      <c r="D735" s="79"/>
      <c r="E735" s="67"/>
      <c r="F735" s="79"/>
      <c r="G735" s="67"/>
      <c r="H735" s="66">
        <v>2100405</v>
      </c>
      <c r="I735" s="66" t="s">
        <v>386</v>
      </c>
      <c r="J735" s="260">
        <v>1069.77</v>
      </c>
      <c r="K735" s="260"/>
      <c r="L735" s="63">
        <v>1115</v>
      </c>
      <c r="M735" s="67"/>
      <c r="N735" s="63">
        <v>625</v>
      </c>
      <c r="O735" s="67">
        <f t="shared" si="25"/>
        <v>0.78400000000000003</v>
      </c>
      <c r="T735" s="72"/>
      <c r="V735" s="66" t="s">
        <v>386</v>
      </c>
      <c r="W735" s="84" t="s">
        <v>2132</v>
      </c>
      <c r="X735" s="84">
        <v>1113.24</v>
      </c>
      <c r="Y735" s="454"/>
    </row>
    <row r="736" spans="1:25" ht="18" customHeight="1">
      <c r="A736" s="78"/>
      <c r="B736" s="79"/>
      <c r="C736" s="79"/>
      <c r="D736" s="79"/>
      <c r="E736" s="67"/>
      <c r="F736" s="79"/>
      <c r="G736" s="67"/>
      <c r="H736" s="66">
        <v>2100406</v>
      </c>
      <c r="I736" s="66" t="s">
        <v>387</v>
      </c>
      <c r="J736" s="260">
        <v>11861</v>
      </c>
      <c r="K736" s="260"/>
      <c r="L736" s="63">
        <v>8187</v>
      </c>
      <c r="M736" s="67"/>
      <c r="N736" s="63">
        <v>7812</v>
      </c>
      <c r="O736" s="67">
        <f t="shared" si="25"/>
        <v>4.8003072196620478E-2</v>
      </c>
      <c r="T736" s="72"/>
      <c r="V736" s="66" t="s">
        <v>387</v>
      </c>
      <c r="W736" s="44" t="s">
        <v>2133</v>
      </c>
      <c r="X736" s="44">
        <v>38207.699999999997</v>
      </c>
      <c r="Y736" s="454"/>
    </row>
    <row r="737" spans="1:25" ht="18" customHeight="1">
      <c r="A737" s="78"/>
      <c r="B737" s="79"/>
      <c r="C737" s="79"/>
      <c r="D737" s="79"/>
      <c r="E737" s="67"/>
      <c r="F737" s="79"/>
      <c r="G737" s="67"/>
      <c r="H737" s="66">
        <v>2100407</v>
      </c>
      <c r="I737" s="213" t="s">
        <v>2645</v>
      </c>
      <c r="J737" s="260">
        <v>33838</v>
      </c>
      <c r="K737" s="228">
        <v>107198</v>
      </c>
      <c r="L737" s="63">
        <v>107198</v>
      </c>
      <c r="M737" s="67">
        <f>L737/K737</f>
        <v>1</v>
      </c>
      <c r="N737" s="63">
        <v>83772</v>
      </c>
      <c r="O737" s="67">
        <f t="shared" si="25"/>
        <v>0.27963997517070149</v>
      </c>
      <c r="T737" s="72"/>
      <c r="V737" s="58" t="s">
        <v>388</v>
      </c>
      <c r="W737" s="44" t="s">
        <v>1649</v>
      </c>
      <c r="X737" s="44">
        <v>0</v>
      </c>
      <c r="Y737" s="454"/>
    </row>
    <row r="738" spans="1:25" ht="18" customHeight="1">
      <c r="A738" s="78"/>
      <c r="B738" s="79"/>
      <c r="C738" s="79"/>
      <c r="D738" s="79"/>
      <c r="E738" s="67"/>
      <c r="F738" s="79"/>
      <c r="G738" s="67"/>
      <c r="H738" s="66">
        <v>2100408</v>
      </c>
      <c r="I738" s="66" t="s">
        <v>389</v>
      </c>
      <c r="J738" s="260">
        <v>18221.5</v>
      </c>
      <c r="K738" s="260"/>
      <c r="L738" s="63">
        <v>17595</v>
      </c>
      <c r="M738" s="67"/>
      <c r="N738" s="63">
        <v>12694</v>
      </c>
      <c r="O738" s="67">
        <f t="shared" si="25"/>
        <v>0.3860879155506538</v>
      </c>
      <c r="T738" s="72"/>
      <c r="V738" s="66" t="s">
        <v>389</v>
      </c>
      <c r="W738" s="44" t="s">
        <v>1650</v>
      </c>
      <c r="X738" s="44">
        <v>0</v>
      </c>
      <c r="Y738" s="454"/>
    </row>
    <row r="739" spans="1:25" ht="18" customHeight="1">
      <c r="A739" s="78"/>
      <c r="B739" s="79"/>
      <c r="C739" s="79"/>
      <c r="D739" s="79"/>
      <c r="E739" s="67"/>
      <c r="F739" s="79"/>
      <c r="G739" s="67"/>
      <c r="H739" s="66">
        <v>2100409</v>
      </c>
      <c r="I739" s="66" t="s">
        <v>390</v>
      </c>
      <c r="J739" s="260">
        <v>9532.41</v>
      </c>
      <c r="K739" s="260"/>
      <c r="L739" s="63">
        <v>8129</v>
      </c>
      <c r="M739" s="67"/>
      <c r="N739" s="63">
        <v>6314</v>
      </c>
      <c r="O739" s="67">
        <f t="shared" si="25"/>
        <v>0.28745644599303133</v>
      </c>
      <c r="T739" s="72"/>
      <c r="V739" s="66" t="s">
        <v>390</v>
      </c>
      <c r="W739" s="44" t="s">
        <v>1651</v>
      </c>
      <c r="X739" s="44">
        <v>0</v>
      </c>
      <c r="Y739" s="454"/>
    </row>
    <row r="740" spans="1:25" ht="18" customHeight="1">
      <c r="A740" s="78"/>
      <c r="B740" s="79"/>
      <c r="C740" s="79"/>
      <c r="D740" s="79"/>
      <c r="E740" s="67"/>
      <c r="F740" s="79"/>
      <c r="G740" s="67"/>
      <c r="H740" s="66">
        <v>2100410</v>
      </c>
      <c r="I740" s="66" t="s">
        <v>391</v>
      </c>
      <c r="J740" s="260">
        <v>1090</v>
      </c>
      <c r="K740" s="260"/>
      <c r="L740" s="63">
        <v>1007</v>
      </c>
      <c r="M740" s="67"/>
      <c r="N740" s="63">
        <v>1000</v>
      </c>
      <c r="O740" s="67">
        <f t="shared" si="25"/>
        <v>6.9999999999998952E-3</v>
      </c>
      <c r="T740" s="72"/>
      <c r="V740" s="66" t="s">
        <v>391</v>
      </c>
      <c r="W740" s="44" t="s">
        <v>2134</v>
      </c>
      <c r="X740" s="44">
        <v>3341.67</v>
      </c>
      <c r="Y740" s="454"/>
    </row>
    <row r="741" spans="1:25" ht="18" customHeight="1">
      <c r="A741" s="78"/>
      <c r="B741" s="79"/>
      <c r="C741" s="79"/>
      <c r="D741" s="79"/>
      <c r="E741" s="67"/>
      <c r="F741" s="79"/>
      <c r="G741" s="67"/>
      <c r="H741" s="66">
        <v>2100499</v>
      </c>
      <c r="I741" s="66" t="s">
        <v>392</v>
      </c>
      <c r="J741" s="260">
        <v>88</v>
      </c>
      <c r="K741" s="260"/>
      <c r="L741" s="63">
        <v>0</v>
      </c>
      <c r="M741" s="67"/>
      <c r="N741" s="63">
        <v>0</v>
      </c>
      <c r="O741" s="67"/>
      <c r="T741" s="72"/>
      <c r="V741" s="66" t="s">
        <v>392</v>
      </c>
      <c r="W741" s="44" t="s">
        <v>2135</v>
      </c>
      <c r="X741" s="44">
        <v>178.2</v>
      </c>
      <c r="Y741" s="454"/>
    </row>
    <row r="742" spans="1:25" ht="18" customHeight="1">
      <c r="A742" s="78"/>
      <c r="B742" s="79"/>
      <c r="C742" s="79"/>
      <c r="D742" s="79"/>
      <c r="E742" s="67"/>
      <c r="F742" s="79"/>
      <c r="G742" s="67"/>
      <c r="H742" s="66">
        <v>21005</v>
      </c>
      <c r="I742" s="66" t="s">
        <v>393</v>
      </c>
      <c r="J742" s="260"/>
      <c r="K742" s="260"/>
      <c r="L742" s="63">
        <v>0</v>
      </c>
      <c r="M742" s="67"/>
      <c r="N742" s="63">
        <v>0</v>
      </c>
      <c r="O742" s="67"/>
      <c r="T742" s="72"/>
      <c r="V742" s="66" t="s">
        <v>393</v>
      </c>
      <c r="W742" s="44" t="s">
        <v>2136</v>
      </c>
      <c r="X742" s="44">
        <v>1215.74</v>
      </c>
      <c r="Y742" s="454"/>
    </row>
    <row r="743" spans="1:25" ht="18" customHeight="1">
      <c r="A743" s="78"/>
      <c r="B743" s="79"/>
      <c r="C743" s="79"/>
      <c r="D743" s="79"/>
      <c r="E743" s="67"/>
      <c r="F743" s="79"/>
      <c r="G743" s="67"/>
      <c r="H743" s="66">
        <v>2100501</v>
      </c>
      <c r="I743" s="66" t="s">
        <v>394</v>
      </c>
      <c r="J743" s="260"/>
      <c r="K743" s="260"/>
      <c r="L743" s="63">
        <v>70866</v>
      </c>
      <c r="M743" s="67"/>
      <c r="N743" s="63">
        <v>60817</v>
      </c>
      <c r="O743" s="67">
        <f t="shared" si="25"/>
        <v>0.16523340513343299</v>
      </c>
      <c r="T743" s="72"/>
      <c r="V743" s="66" t="s">
        <v>394</v>
      </c>
      <c r="W743" s="44" t="s">
        <v>2137</v>
      </c>
      <c r="X743" s="44">
        <v>25138.510000000002</v>
      </c>
      <c r="Y743" s="454"/>
    </row>
    <row r="744" spans="1:25" ht="18" customHeight="1">
      <c r="A744" s="78"/>
      <c r="B744" s="79"/>
      <c r="C744" s="79"/>
      <c r="D744" s="79"/>
      <c r="E744" s="67"/>
      <c r="F744" s="79"/>
      <c r="G744" s="67"/>
      <c r="H744" s="66">
        <v>2100502</v>
      </c>
      <c r="I744" s="66" t="s">
        <v>395</v>
      </c>
      <c r="J744" s="260">
        <v>187</v>
      </c>
      <c r="K744" s="260"/>
      <c r="L744" s="63">
        <v>0</v>
      </c>
      <c r="M744" s="67"/>
      <c r="N744" s="63">
        <v>0</v>
      </c>
      <c r="O744" s="67"/>
      <c r="T744" s="72"/>
      <c r="V744" s="66" t="s">
        <v>395</v>
      </c>
      <c r="W744" s="44" t="s">
        <v>1658</v>
      </c>
      <c r="X744" s="44">
        <v>7986</v>
      </c>
      <c r="Y744" s="454"/>
    </row>
    <row r="745" spans="1:25" ht="18" customHeight="1">
      <c r="A745" s="78"/>
      <c r="B745" s="79"/>
      <c r="C745" s="79"/>
      <c r="D745" s="79"/>
      <c r="E745" s="67"/>
      <c r="F745" s="79"/>
      <c r="G745" s="67"/>
      <c r="H745" s="66">
        <v>2100503</v>
      </c>
      <c r="I745" s="66" t="s">
        <v>396</v>
      </c>
      <c r="J745" s="260"/>
      <c r="K745" s="260"/>
      <c r="L745" s="63">
        <v>0</v>
      </c>
      <c r="M745" s="67"/>
      <c r="N745" s="63">
        <v>604</v>
      </c>
      <c r="O745" s="67">
        <f t="shared" si="25"/>
        <v>-1</v>
      </c>
      <c r="T745" s="72"/>
      <c r="V745" s="66" t="s">
        <v>396</v>
      </c>
      <c r="W745" s="44" t="s">
        <v>2138</v>
      </c>
      <c r="X745" s="44">
        <v>348</v>
      </c>
      <c r="Y745" s="454"/>
    </row>
    <row r="746" spans="1:25" ht="18" customHeight="1">
      <c r="A746" s="78"/>
      <c r="B746" s="79"/>
      <c r="C746" s="79"/>
      <c r="D746" s="79"/>
      <c r="E746" s="67"/>
      <c r="F746" s="79"/>
      <c r="G746" s="67"/>
      <c r="H746" s="66">
        <v>2100504</v>
      </c>
      <c r="I746" s="66" t="s">
        <v>397</v>
      </c>
      <c r="J746" s="260">
        <v>4719.01</v>
      </c>
      <c r="K746" s="260"/>
      <c r="L746" s="63">
        <v>9601</v>
      </c>
      <c r="M746" s="67"/>
      <c r="N746" s="63">
        <v>2343</v>
      </c>
      <c r="O746" s="67">
        <f t="shared" si="25"/>
        <v>3.0977379428083651</v>
      </c>
      <c r="T746" s="72"/>
      <c r="V746" s="66" t="s">
        <v>397</v>
      </c>
      <c r="W746" s="215" t="s">
        <v>2139</v>
      </c>
      <c r="X746" s="215">
        <v>33562.92</v>
      </c>
      <c r="Y746" s="454"/>
    </row>
    <row r="747" spans="1:25" ht="24" customHeight="1">
      <c r="A747" s="78"/>
      <c r="B747" s="79"/>
      <c r="C747" s="79"/>
      <c r="D747" s="79"/>
      <c r="E747" s="67"/>
      <c r="F747" s="79"/>
      <c r="G747" s="67"/>
      <c r="H747" s="66">
        <v>2100506</v>
      </c>
      <c r="I747" s="58" t="s">
        <v>398</v>
      </c>
      <c r="J747" s="265">
        <v>1910.33</v>
      </c>
      <c r="K747" s="228">
        <v>1493</v>
      </c>
      <c r="L747" s="63">
        <v>1457</v>
      </c>
      <c r="M747" s="67">
        <f>L747/K747</f>
        <v>0.97588747488278638</v>
      </c>
      <c r="N747" s="63">
        <v>427</v>
      </c>
      <c r="O747" s="67">
        <f t="shared" si="25"/>
        <v>2.4121779859484778</v>
      </c>
      <c r="T747" s="72"/>
      <c r="V747" s="58" t="s">
        <v>398</v>
      </c>
      <c r="W747" s="215" t="s">
        <v>2140</v>
      </c>
      <c r="X747" s="215">
        <v>18221.5</v>
      </c>
      <c r="Y747" s="455" t="s">
        <v>3279</v>
      </c>
    </row>
    <row r="748" spans="1:25" ht="18" customHeight="1">
      <c r="A748" s="78"/>
      <c r="B748" s="79"/>
      <c r="C748" s="79"/>
      <c r="D748" s="79"/>
      <c r="E748" s="67"/>
      <c r="F748" s="79"/>
      <c r="G748" s="67"/>
      <c r="H748" s="66">
        <v>2100508</v>
      </c>
      <c r="I748" s="66" t="s">
        <v>399</v>
      </c>
      <c r="J748" s="260">
        <v>1910.33</v>
      </c>
      <c r="K748" s="260"/>
      <c r="L748" s="63">
        <v>1457</v>
      </c>
      <c r="M748" s="67"/>
      <c r="N748" s="63">
        <v>427</v>
      </c>
      <c r="O748" s="67">
        <f t="shared" si="25"/>
        <v>2.4121779859484778</v>
      </c>
      <c r="T748" s="72"/>
      <c r="V748" s="66" t="s">
        <v>399</v>
      </c>
      <c r="W748" s="215" t="s">
        <v>2141</v>
      </c>
      <c r="X748" s="215">
        <v>9532.41</v>
      </c>
      <c r="Y748" s="454"/>
    </row>
    <row r="749" spans="1:25" ht="18" customHeight="1">
      <c r="A749" s="78"/>
      <c r="B749" s="79"/>
      <c r="C749" s="79"/>
      <c r="D749" s="79"/>
      <c r="E749" s="67"/>
      <c r="F749" s="79"/>
      <c r="G749" s="67"/>
      <c r="H749" s="66">
        <v>2100509</v>
      </c>
      <c r="I749" s="66" t="s">
        <v>400</v>
      </c>
      <c r="J749" s="260">
        <v>0</v>
      </c>
      <c r="K749" s="260"/>
      <c r="L749" s="63">
        <v>0</v>
      </c>
      <c r="M749" s="67"/>
      <c r="N749" s="63">
        <v>0</v>
      </c>
      <c r="O749" s="67"/>
      <c r="T749" s="72"/>
      <c r="V749" s="66" t="s">
        <v>400</v>
      </c>
      <c r="W749" s="215" t="s">
        <v>2142</v>
      </c>
      <c r="X749" s="215">
        <v>1090</v>
      </c>
      <c r="Y749" s="454"/>
    </row>
    <row r="750" spans="1:25" ht="18" customHeight="1">
      <c r="A750" s="78"/>
      <c r="B750" s="79"/>
      <c r="C750" s="79"/>
      <c r="D750" s="79"/>
      <c r="E750" s="67"/>
      <c r="F750" s="79"/>
      <c r="G750" s="67"/>
      <c r="H750" s="66">
        <v>2100510</v>
      </c>
      <c r="I750" s="195" t="s">
        <v>1257</v>
      </c>
      <c r="J750" s="260">
        <v>6341.12</v>
      </c>
      <c r="K750" s="228">
        <v>6371</v>
      </c>
      <c r="L750" s="63">
        <v>6125</v>
      </c>
      <c r="M750" s="67"/>
      <c r="N750" s="63">
        <v>5591</v>
      </c>
      <c r="O750" s="67">
        <f t="shared" si="25"/>
        <v>9.551064210338045E-2</v>
      </c>
      <c r="T750" s="72"/>
      <c r="V750" s="195" t="s">
        <v>1257</v>
      </c>
      <c r="W750" s="215" t="s">
        <v>2143</v>
      </c>
      <c r="X750" s="215">
        <v>4719.01</v>
      </c>
      <c r="Y750" s="454"/>
    </row>
    <row r="751" spans="1:25" ht="18" customHeight="1">
      <c r="A751" s="78"/>
      <c r="B751" s="79"/>
      <c r="C751" s="79"/>
      <c r="D751" s="79"/>
      <c r="E751" s="67"/>
      <c r="F751" s="79"/>
      <c r="G751" s="67"/>
      <c r="H751" s="66">
        <v>2100599</v>
      </c>
      <c r="I751" s="85" t="s">
        <v>1258</v>
      </c>
      <c r="J751" s="260">
        <v>131.87</v>
      </c>
      <c r="K751" s="260"/>
      <c r="L751" s="63">
        <v>158</v>
      </c>
      <c r="M751" s="67"/>
      <c r="N751" s="63">
        <v>377</v>
      </c>
      <c r="O751" s="67">
        <f t="shared" si="25"/>
        <v>-0.58090185676392569</v>
      </c>
      <c r="T751" s="72"/>
      <c r="V751" s="85" t="s">
        <v>1258</v>
      </c>
      <c r="W751" s="44" t="s">
        <v>277</v>
      </c>
      <c r="X751" s="44">
        <v>68625</v>
      </c>
      <c r="Y751" s="454"/>
    </row>
    <row r="752" spans="1:25" ht="18" customHeight="1">
      <c r="A752" s="78"/>
      <c r="B752" s="79"/>
      <c r="C752" s="79"/>
      <c r="D752" s="79"/>
      <c r="E752" s="67"/>
      <c r="F752" s="79"/>
      <c r="G752" s="67"/>
      <c r="H752" s="66">
        <v>21006</v>
      </c>
      <c r="I752" s="85" t="s">
        <v>1259</v>
      </c>
      <c r="J752" s="260">
        <v>5096.01</v>
      </c>
      <c r="K752" s="260"/>
      <c r="L752" s="63">
        <v>4990</v>
      </c>
      <c r="M752" s="67"/>
      <c r="N752" s="63">
        <v>4155</v>
      </c>
      <c r="O752" s="67">
        <f t="shared" si="25"/>
        <v>0.20096269554753299</v>
      </c>
      <c r="T752" s="72"/>
      <c r="V752" s="66" t="s">
        <v>1102</v>
      </c>
      <c r="W752" s="44" t="s">
        <v>2144</v>
      </c>
      <c r="Y752" s="454"/>
    </row>
    <row r="753" spans="1:25" ht="18" customHeight="1">
      <c r="A753" s="78"/>
      <c r="B753" s="79"/>
      <c r="C753" s="79"/>
      <c r="D753" s="79"/>
      <c r="E753" s="67"/>
      <c r="F753" s="79"/>
      <c r="G753" s="67"/>
      <c r="H753" s="66">
        <v>2100601</v>
      </c>
      <c r="I753" s="66" t="s">
        <v>403</v>
      </c>
      <c r="J753" s="260">
        <v>1113.24</v>
      </c>
      <c r="K753" s="260"/>
      <c r="L753" s="63">
        <v>977</v>
      </c>
      <c r="M753" s="67"/>
      <c r="N753" s="63">
        <v>1059</v>
      </c>
      <c r="O753" s="67">
        <f t="shared" si="25"/>
        <v>-7.7431539187913123E-2</v>
      </c>
      <c r="T753" s="72"/>
      <c r="V753" s="66" t="s">
        <v>402</v>
      </c>
      <c r="W753" s="44" t="s">
        <v>2145</v>
      </c>
      <c r="Y753" s="454"/>
    </row>
    <row r="754" spans="1:25" ht="18" customHeight="1">
      <c r="A754" s="78"/>
      <c r="B754" s="79"/>
      <c r="C754" s="79"/>
      <c r="D754" s="79"/>
      <c r="E754" s="67"/>
      <c r="F754" s="79"/>
      <c r="G754" s="67"/>
      <c r="H754" s="66">
        <v>2100699</v>
      </c>
      <c r="I754" s="58" t="s">
        <v>404</v>
      </c>
      <c r="J754" s="260">
        <v>38207.699999999997</v>
      </c>
      <c r="K754" s="228">
        <v>41616</v>
      </c>
      <c r="L754" s="63">
        <v>41539</v>
      </c>
      <c r="M754" s="67">
        <f>L754/K754</f>
        <v>0.99814975009611684</v>
      </c>
      <c r="N754" s="63">
        <v>22441</v>
      </c>
      <c r="O754" s="67">
        <f t="shared" si="25"/>
        <v>0.85103159395748862</v>
      </c>
      <c r="T754" s="72"/>
      <c r="V754" s="58" t="s">
        <v>404</v>
      </c>
      <c r="W754" s="44" t="s">
        <v>2146</v>
      </c>
      <c r="Y754" s="455" t="s">
        <v>3244</v>
      </c>
    </row>
    <row r="755" spans="1:25" ht="18" customHeight="1">
      <c r="A755" s="78"/>
      <c r="B755" s="79"/>
      <c r="C755" s="79"/>
      <c r="D755" s="79"/>
      <c r="E755" s="67"/>
      <c r="F755" s="79"/>
      <c r="G755" s="67"/>
      <c r="H755" s="66">
        <v>21007</v>
      </c>
      <c r="I755" s="66" t="s">
        <v>1101</v>
      </c>
      <c r="J755" s="260">
        <v>0</v>
      </c>
      <c r="K755" s="260"/>
      <c r="L755" s="63">
        <v>0</v>
      </c>
      <c r="M755" s="67"/>
      <c r="N755" s="63">
        <v>1646</v>
      </c>
      <c r="O755" s="67">
        <f t="shared" si="25"/>
        <v>-1</v>
      </c>
      <c r="T755" s="72"/>
      <c r="V755" s="66" t="s">
        <v>1101</v>
      </c>
      <c r="W755" s="44" t="s">
        <v>2147</v>
      </c>
      <c r="X755" s="44">
        <v>68625</v>
      </c>
      <c r="Y755" s="454"/>
    </row>
    <row r="756" spans="1:25" ht="18" customHeight="1">
      <c r="A756" s="78"/>
      <c r="B756" s="79"/>
      <c r="C756" s="79"/>
      <c r="D756" s="79"/>
      <c r="E756" s="67"/>
      <c r="F756" s="79"/>
      <c r="G756" s="67"/>
      <c r="H756" s="66">
        <v>2100701</v>
      </c>
      <c r="I756" s="66" t="s">
        <v>1102</v>
      </c>
      <c r="J756" s="260">
        <v>0</v>
      </c>
      <c r="K756" s="260"/>
      <c r="L756" s="63">
        <v>0</v>
      </c>
      <c r="M756" s="67"/>
      <c r="N756" s="63">
        <v>0</v>
      </c>
      <c r="O756" s="67"/>
      <c r="T756" s="72"/>
      <c r="V756" s="66" t="s">
        <v>1102</v>
      </c>
      <c r="W756" s="44" t="s">
        <v>2148</v>
      </c>
      <c r="Y756" s="454"/>
    </row>
    <row r="757" spans="1:25" ht="18" customHeight="1">
      <c r="A757" s="78"/>
      <c r="B757" s="79"/>
      <c r="C757" s="79"/>
      <c r="D757" s="79"/>
      <c r="E757" s="67"/>
      <c r="F757" s="79"/>
      <c r="G757" s="67"/>
      <c r="H757" s="66">
        <v>2100702</v>
      </c>
      <c r="I757" s="66" t="s">
        <v>1103</v>
      </c>
      <c r="J757" s="260">
        <v>0</v>
      </c>
      <c r="K757" s="260"/>
      <c r="L757" s="63">
        <v>0</v>
      </c>
      <c r="M757" s="67"/>
      <c r="N757" s="63">
        <v>0</v>
      </c>
      <c r="O757" s="67"/>
      <c r="T757" s="72"/>
      <c r="V757" s="66" t="s">
        <v>1103</v>
      </c>
      <c r="W757" s="44" t="s">
        <v>2149</v>
      </c>
      <c r="X757" s="44">
        <v>187</v>
      </c>
      <c r="Y757" s="454"/>
    </row>
    <row r="758" spans="1:25" ht="18" customHeight="1">
      <c r="A758" s="78"/>
      <c r="B758" s="79"/>
      <c r="C758" s="79"/>
      <c r="D758" s="79"/>
      <c r="E758" s="67"/>
      <c r="F758" s="79"/>
      <c r="G758" s="67"/>
      <c r="H758" s="66">
        <v>2100708</v>
      </c>
      <c r="I758" s="66" t="s">
        <v>405</v>
      </c>
      <c r="J758" s="260">
        <v>3341.67</v>
      </c>
      <c r="K758" s="260"/>
      <c r="L758" s="63">
        <v>3308</v>
      </c>
      <c r="M758" s="67"/>
      <c r="N758" s="63">
        <v>3062</v>
      </c>
      <c r="O758" s="67">
        <f t="shared" si="25"/>
        <v>8.0339647289353389E-2</v>
      </c>
      <c r="T758" s="72"/>
      <c r="V758" s="66" t="s">
        <v>405</v>
      </c>
      <c r="W758" s="44" t="s">
        <v>2150</v>
      </c>
      <c r="X758" s="44">
        <v>187</v>
      </c>
      <c r="Y758" s="454"/>
    </row>
    <row r="759" spans="1:25" ht="18" customHeight="1">
      <c r="A759" s="78"/>
      <c r="B759" s="79"/>
      <c r="C759" s="79"/>
      <c r="D759" s="79"/>
      <c r="E759" s="67"/>
      <c r="F759" s="79"/>
      <c r="G759" s="67"/>
      <c r="H759" s="66">
        <v>2100709</v>
      </c>
      <c r="I759" s="66" t="s">
        <v>406</v>
      </c>
      <c r="J759" s="260">
        <v>178.2</v>
      </c>
      <c r="K759" s="260"/>
      <c r="L759" s="63">
        <v>172</v>
      </c>
      <c r="M759" s="67"/>
      <c r="N759" s="63">
        <v>142</v>
      </c>
      <c r="O759" s="67">
        <f t="shared" si="25"/>
        <v>0.21126760563380276</v>
      </c>
      <c r="T759" s="72"/>
      <c r="V759" s="66" t="s">
        <v>406</v>
      </c>
      <c r="W759" s="44" t="s">
        <v>2151</v>
      </c>
      <c r="Y759" s="454"/>
    </row>
    <row r="760" spans="1:25" ht="18" customHeight="1">
      <c r="A760" s="78"/>
      <c r="B760" s="79"/>
      <c r="C760" s="79"/>
      <c r="D760" s="79"/>
      <c r="E760" s="67"/>
      <c r="F760" s="79"/>
      <c r="G760" s="67"/>
      <c r="H760" s="66">
        <v>2100710</v>
      </c>
      <c r="I760" s="66" t="s">
        <v>407</v>
      </c>
      <c r="J760" s="260">
        <v>1215.74</v>
      </c>
      <c r="K760" s="260"/>
      <c r="L760" s="63">
        <v>1186</v>
      </c>
      <c r="M760" s="67"/>
      <c r="N760" s="63">
        <v>1298</v>
      </c>
      <c r="O760" s="67">
        <f t="shared" si="25"/>
        <v>-8.6286594761171065E-2</v>
      </c>
      <c r="T760" s="72"/>
      <c r="V760" s="66" t="s">
        <v>407</v>
      </c>
      <c r="W760" s="44" t="s">
        <v>2152</v>
      </c>
      <c r="Y760" s="454"/>
    </row>
    <row r="761" spans="1:25" ht="18" customHeight="1">
      <c r="A761" s="78"/>
      <c r="B761" s="79"/>
      <c r="C761" s="79"/>
      <c r="D761" s="79"/>
      <c r="E761" s="67"/>
      <c r="F761" s="79"/>
      <c r="G761" s="67"/>
      <c r="H761" s="66">
        <v>2100711</v>
      </c>
      <c r="I761" s="66" t="s">
        <v>408</v>
      </c>
      <c r="J761" s="260">
        <v>25138.510000000002</v>
      </c>
      <c r="K761" s="260"/>
      <c r="L761" s="63">
        <v>23922</v>
      </c>
      <c r="M761" s="67"/>
      <c r="N761" s="63">
        <v>9528</v>
      </c>
      <c r="O761" s="67">
        <f t="shared" si="25"/>
        <v>1.5107052896725439</v>
      </c>
      <c r="T761" s="72"/>
      <c r="V761" s="66" t="s">
        <v>408</v>
      </c>
      <c r="W761" s="44" t="s">
        <v>2153</v>
      </c>
      <c r="X761" s="44">
        <v>88</v>
      </c>
      <c r="Y761" s="454"/>
    </row>
    <row r="762" spans="1:25" ht="18" customHeight="1">
      <c r="A762" s="78"/>
      <c r="B762" s="79"/>
      <c r="C762" s="79"/>
      <c r="D762" s="79"/>
      <c r="E762" s="67"/>
      <c r="F762" s="79"/>
      <c r="G762" s="67"/>
      <c r="H762" s="66">
        <v>2100712</v>
      </c>
      <c r="I762" s="66" t="s">
        <v>1110</v>
      </c>
      <c r="J762" s="260">
        <v>7986</v>
      </c>
      <c r="K762" s="260"/>
      <c r="L762" s="63">
        <v>7435</v>
      </c>
      <c r="M762" s="67"/>
      <c r="N762" s="63">
        <v>6700</v>
      </c>
      <c r="O762" s="67">
        <f t="shared" si="25"/>
        <v>0.10970149253731343</v>
      </c>
      <c r="T762" s="72"/>
      <c r="V762" s="66" t="s">
        <v>1110</v>
      </c>
      <c r="W762" s="44" t="s">
        <v>2154</v>
      </c>
      <c r="X762" s="44">
        <v>88</v>
      </c>
      <c r="Y762" s="454"/>
    </row>
    <row r="763" spans="1:25" ht="18" customHeight="1">
      <c r="A763" s="78"/>
      <c r="B763" s="79"/>
      <c r="C763" s="79"/>
      <c r="D763" s="79"/>
      <c r="E763" s="67"/>
      <c r="F763" s="79"/>
      <c r="G763" s="67"/>
      <c r="H763" s="66">
        <v>2100713</v>
      </c>
      <c r="I763" s="66" t="s">
        <v>409</v>
      </c>
      <c r="J763" s="260">
        <v>348</v>
      </c>
      <c r="K763" s="260"/>
      <c r="L763" s="63">
        <v>5516</v>
      </c>
      <c r="M763" s="67"/>
      <c r="N763" s="63">
        <v>65</v>
      </c>
      <c r="O763" s="67">
        <f t="shared" si="25"/>
        <v>83.861538461538458</v>
      </c>
      <c r="T763" s="72"/>
      <c r="V763" s="66" t="s">
        <v>409</v>
      </c>
      <c r="W763" s="44" t="s">
        <v>2155</v>
      </c>
      <c r="Y763" s="454"/>
    </row>
    <row r="764" spans="1:25" ht="18" customHeight="1">
      <c r="A764" s="78"/>
      <c r="B764" s="79"/>
      <c r="C764" s="79"/>
      <c r="D764" s="79"/>
      <c r="E764" s="67"/>
      <c r="F764" s="79"/>
      <c r="G764" s="67"/>
      <c r="H764" s="66">
        <v>2100714</v>
      </c>
      <c r="I764" s="58" t="s">
        <v>410</v>
      </c>
      <c r="J764" s="265">
        <v>258708.5</v>
      </c>
      <c r="K764" s="228">
        <v>94100</v>
      </c>
      <c r="L764" s="63">
        <v>93795</v>
      </c>
      <c r="M764" s="67">
        <f>L764/K764</f>
        <v>0.99675876726886292</v>
      </c>
      <c r="N764" s="63">
        <v>77978</v>
      </c>
      <c r="O764" s="67">
        <f t="shared" si="25"/>
        <v>0.2028392623560491</v>
      </c>
      <c r="T764" s="72"/>
      <c r="V764" s="58" t="s">
        <v>410</v>
      </c>
      <c r="W764" s="44" t="s">
        <v>2156</v>
      </c>
      <c r="X764" s="44">
        <v>258708.5</v>
      </c>
      <c r="Y764" s="454"/>
    </row>
    <row r="765" spans="1:25" ht="18" customHeight="1">
      <c r="A765" s="78"/>
      <c r="B765" s="79"/>
      <c r="C765" s="79"/>
      <c r="D765" s="79"/>
      <c r="E765" s="67"/>
      <c r="F765" s="79"/>
      <c r="G765" s="67"/>
      <c r="H765" s="66">
        <v>2100715</v>
      </c>
      <c r="I765" s="66" t="s">
        <v>411</v>
      </c>
      <c r="J765" s="260">
        <v>258708.5</v>
      </c>
      <c r="K765" s="260"/>
      <c r="L765" s="63">
        <v>93795</v>
      </c>
      <c r="M765" s="59"/>
      <c r="N765" s="63">
        <v>77978</v>
      </c>
      <c r="O765" s="67">
        <f t="shared" si="25"/>
        <v>0.2028392623560491</v>
      </c>
      <c r="T765" s="72"/>
      <c r="V765" s="66" t="s">
        <v>411</v>
      </c>
      <c r="W765" s="44" t="s">
        <v>2157</v>
      </c>
      <c r="X765" s="44">
        <v>258708.5</v>
      </c>
      <c r="Y765" s="454"/>
    </row>
    <row r="766" spans="1:25" ht="18" customHeight="1">
      <c r="A766" s="78"/>
      <c r="B766" s="79"/>
      <c r="C766" s="79"/>
      <c r="D766" s="79"/>
      <c r="E766" s="67"/>
      <c r="F766" s="79"/>
      <c r="G766" s="67"/>
      <c r="H766" s="66">
        <v>2100799</v>
      </c>
      <c r="I766" s="58" t="s">
        <v>412</v>
      </c>
      <c r="J766" s="261">
        <v>1334772.3499999999</v>
      </c>
      <c r="K766" s="231">
        <v>846416</v>
      </c>
      <c r="L766" s="56">
        <v>676831</v>
      </c>
      <c r="M766" s="67">
        <f>L766/K766</f>
        <v>0.7996434377421977</v>
      </c>
      <c r="N766" s="56">
        <v>832193</v>
      </c>
      <c r="O766" s="67">
        <f t="shared" si="25"/>
        <v>-0.18668986641319985</v>
      </c>
      <c r="T766" s="72"/>
      <c r="V766" s="58" t="s">
        <v>412</v>
      </c>
      <c r="W766" s="44" t="s">
        <v>1614</v>
      </c>
      <c r="X766" s="44">
        <v>1334772.3499999999</v>
      </c>
      <c r="Y766" s="454"/>
    </row>
    <row r="767" spans="1:25" ht="33" customHeight="1">
      <c r="A767" s="78"/>
      <c r="B767" s="79"/>
      <c r="C767" s="79"/>
      <c r="D767" s="79"/>
      <c r="E767" s="67"/>
      <c r="F767" s="79"/>
      <c r="G767" s="67"/>
      <c r="H767" s="66">
        <v>21010</v>
      </c>
      <c r="I767" s="58" t="s">
        <v>413</v>
      </c>
      <c r="J767" s="260">
        <v>15291</v>
      </c>
      <c r="K767" s="228">
        <v>10214</v>
      </c>
      <c r="L767" s="63">
        <v>10214</v>
      </c>
      <c r="M767" s="67">
        <f>L767/K767</f>
        <v>1</v>
      </c>
      <c r="N767" s="63">
        <v>7868</v>
      </c>
      <c r="O767" s="67">
        <f t="shared" si="25"/>
        <v>0.29816980172852059</v>
      </c>
      <c r="T767" s="72"/>
      <c r="V767" s="58" t="s">
        <v>413</v>
      </c>
      <c r="W767" s="44" t="s">
        <v>2158</v>
      </c>
      <c r="X767" s="44">
        <v>15291</v>
      </c>
      <c r="Y767" s="455" t="s">
        <v>3245</v>
      </c>
    </row>
    <row r="768" spans="1:25" ht="18" customHeight="1">
      <c r="A768" s="78"/>
      <c r="B768" s="79"/>
      <c r="C768" s="79"/>
      <c r="D768" s="79"/>
      <c r="E768" s="67"/>
      <c r="F768" s="79"/>
      <c r="G768" s="67"/>
      <c r="H768" s="66">
        <v>2101001</v>
      </c>
      <c r="I768" s="66" t="s">
        <v>1101</v>
      </c>
      <c r="J768" s="260">
        <v>2221</v>
      </c>
      <c r="K768" s="260"/>
      <c r="L768" s="63">
        <v>2495</v>
      </c>
      <c r="M768" s="67"/>
      <c r="N768" s="63">
        <v>2549</v>
      </c>
      <c r="O768" s="67">
        <f t="shared" si="25"/>
        <v>-2.1184778344448763E-2</v>
      </c>
      <c r="T768" s="72"/>
      <c r="V768" s="66" t="s">
        <v>1101</v>
      </c>
      <c r="W768" s="44" t="s">
        <v>1649</v>
      </c>
      <c r="X768" s="44">
        <v>2221</v>
      </c>
      <c r="Y768" s="454"/>
    </row>
    <row r="769" spans="1:25" ht="18" customHeight="1">
      <c r="A769" s="78"/>
      <c r="B769" s="79"/>
      <c r="C769" s="79"/>
      <c r="D769" s="79"/>
      <c r="E769" s="67"/>
      <c r="F769" s="79"/>
      <c r="G769" s="67"/>
      <c r="H769" s="66">
        <v>2101002</v>
      </c>
      <c r="I769" s="66" t="s">
        <v>1102</v>
      </c>
      <c r="J769" s="260">
        <v>295</v>
      </c>
      <c r="K769" s="260"/>
      <c r="L769" s="63">
        <v>287</v>
      </c>
      <c r="M769" s="67"/>
      <c r="N769" s="63">
        <v>333</v>
      </c>
      <c r="O769" s="67">
        <f t="shared" si="25"/>
        <v>-0.13813813813813813</v>
      </c>
      <c r="T769" s="72"/>
      <c r="V769" s="66" t="s">
        <v>1102</v>
      </c>
      <c r="W769" s="44" t="s">
        <v>1650</v>
      </c>
      <c r="X769" s="44">
        <v>295</v>
      </c>
      <c r="Y769" s="454"/>
    </row>
    <row r="770" spans="1:25" ht="18" customHeight="1">
      <c r="A770" s="78"/>
      <c r="B770" s="79"/>
      <c r="C770" s="79"/>
      <c r="D770" s="79"/>
      <c r="E770" s="67"/>
      <c r="F770" s="79"/>
      <c r="G770" s="67"/>
      <c r="H770" s="66">
        <v>2101003</v>
      </c>
      <c r="I770" s="66" t="s">
        <v>1103</v>
      </c>
      <c r="J770" s="260">
        <v>0</v>
      </c>
      <c r="K770" s="260"/>
      <c r="L770" s="63">
        <v>0</v>
      </c>
      <c r="M770" s="67"/>
      <c r="N770" s="63">
        <v>0</v>
      </c>
      <c r="O770" s="67"/>
      <c r="T770" s="72"/>
      <c r="V770" s="66" t="s">
        <v>1103</v>
      </c>
      <c r="W770" s="44" t="s">
        <v>1651</v>
      </c>
      <c r="X770" s="44">
        <v>0</v>
      </c>
      <c r="Y770" s="454"/>
    </row>
    <row r="771" spans="1:25" ht="18" customHeight="1">
      <c r="A771" s="78"/>
      <c r="B771" s="79"/>
      <c r="C771" s="79"/>
      <c r="D771" s="79"/>
      <c r="E771" s="67"/>
      <c r="F771" s="79"/>
      <c r="G771" s="67"/>
      <c r="H771" s="66">
        <v>2101012</v>
      </c>
      <c r="I771" s="66" t="s">
        <v>414</v>
      </c>
      <c r="J771" s="260">
        <v>586</v>
      </c>
      <c r="K771" s="260"/>
      <c r="L771" s="63">
        <v>587</v>
      </c>
      <c r="M771" s="67"/>
      <c r="N771" s="63">
        <v>290</v>
      </c>
      <c r="O771" s="67">
        <f t="shared" si="25"/>
        <v>1.0241379310344829</v>
      </c>
      <c r="T771" s="72"/>
      <c r="V771" s="66" t="s">
        <v>414</v>
      </c>
      <c r="W771" s="44" t="s">
        <v>2159</v>
      </c>
      <c r="X771" s="44">
        <v>586</v>
      </c>
      <c r="Y771" s="454"/>
    </row>
    <row r="772" spans="1:25" ht="18" customHeight="1">
      <c r="A772" s="78"/>
      <c r="B772" s="79"/>
      <c r="C772" s="79"/>
      <c r="D772" s="79"/>
      <c r="E772" s="67"/>
      <c r="F772" s="79"/>
      <c r="G772" s="67"/>
      <c r="H772" s="66">
        <v>2101014</v>
      </c>
      <c r="I772" s="66" t="s">
        <v>415</v>
      </c>
      <c r="J772" s="260">
        <v>3441</v>
      </c>
      <c r="K772" s="260"/>
      <c r="L772" s="63">
        <v>2789</v>
      </c>
      <c r="M772" s="67"/>
      <c r="N772" s="63">
        <v>3098</v>
      </c>
      <c r="O772" s="67">
        <f t="shared" si="25"/>
        <v>-9.974176888315045E-2</v>
      </c>
      <c r="T772" s="72"/>
      <c r="V772" s="66" t="s">
        <v>415</v>
      </c>
      <c r="W772" s="44" t="s">
        <v>2160</v>
      </c>
      <c r="X772" s="44">
        <v>3441</v>
      </c>
      <c r="Y772" s="454"/>
    </row>
    <row r="773" spans="1:25" ht="18" customHeight="1">
      <c r="A773" s="78"/>
      <c r="B773" s="79"/>
      <c r="C773" s="79"/>
      <c r="D773" s="79"/>
      <c r="E773" s="67"/>
      <c r="F773" s="79"/>
      <c r="G773" s="67"/>
      <c r="H773" s="66">
        <v>2101015</v>
      </c>
      <c r="I773" s="66" t="s">
        <v>416</v>
      </c>
      <c r="J773" s="260">
        <v>0</v>
      </c>
      <c r="K773" s="260"/>
      <c r="L773" s="63">
        <v>0</v>
      </c>
      <c r="M773" s="67"/>
      <c r="N773" s="63">
        <v>0</v>
      </c>
      <c r="O773" s="67"/>
      <c r="T773" s="72"/>
      <c r="V773" s="66" t="s">
        <v>416</v>
      </c>
      <c r="W773" s="44" t="s">
        <v>2161</v>
      </c>
      <c r="X773" s="44">
        <v>0</v>
      </c>
      <c r="Y773" s="454"/>
    </row>
    <row r="774" spans="1:25" ht="18" customHeight="1">
      <c r="A774" s="78"/>
      <c r="B774" s="79"/>
      <c r="C774" s="79"/>
      <c r="D774" s="79"/>
      <c r="E774" s="67"/>
      <c r="F774" s="79"/>
      <c r="G774" s="67"/>
      <c r="H774" s="66">
        <v>2101016</v>
      </c>
      <c r="I774" s="66" t="s">
        <v>417</v>
      </c>
      <c r="J774" s="260">
        <v>0</v>
      </c>
      <c r="K774" s="260"/>
      <c r="L774" s="63">
        <v>0</v>
      </c>
      <c r="M774" s="67"/>
      <c r="N774" s="63">
        <v>0</v>
      </c>
      <c r="O774" s="67"/>
      <c r="T774" s="72"/>
      <c r="V774" s="66" t="s">
        <v>417</v>
      </c>
      <c r="W774" s="44" t="s">
        <v>2162</v>
      </c>
      <c r="X774" s="44">
        <v>0</v>
      </c>
      <c r="Y774" s="454"/>
    </row>
    <row r="775" spans="1:25" ht="18" customHeight="1">
      <c r="A775" s="78"/>
      <c r="B775" s="79"/>
      <c r="C775" s="79"/>
      <c r="D775" s="79"/>
      <c r="E775" s="67"/>
      <c r="F775" s="79"/>
      <c r="G775" s="67"/>
      <c r="H775" s="66">
        <v>2101050</v>
      </c>
      <c r="I775" s="66" t="s">
        <v>418</v>
      </c>
      <c r="J775" s="260">
        <v>8748</v>
      </c>
      <c r="K775" s="260"/>
      <c r="L775" s="63">
        <v>4056</v>
      </c>
      <c r="M775" s="67"/>
      <c r="N775" s="63">
        <v>1598</v>
      </c>
      <c r="O775" s="67">
        <f t="shared" si="25"/>
        <v>1.5381727158948686</v>
      </c>
      <c r="T775" s="72"/>
      <c r="V775" s="66" t="s">
        <v>418</v>
      </c>
      <c r="W775" s="44" t="s">
        <v>2163</v>
      </c>
      <c r="X775" s="44">
        <v>8748</v>
      </c>
      <c r="Y775" s="454"/>
    </row>
    <row r="776" spans="1:25" ht="30" customHeight="1">
      <c r="A776" s="78"/>
      <c r="B776" s="79"/>
      <c r="C776" s="79"/>
      <c r="D776" s="79"/>
      <c r="E776" s="67"/>
      <c r="F776" s="79"/>
      <c r="G776" s="67"/>
      <c r="H776" s="66">
        <v>2101099</v>
      </c>
      <c r="I776" s="58" t="s">
        <v>419</v>
      </c>
      <c r="J776" s="260">
        <v>1606</v>
      </c>
      <c r="K776" s="228">
        <v>1241</v>
      </c>
      <c r="L776" s="63">
        <v>1241</v>
      </c>
      <c r="M776" s="67">
        <f>L776/K776</f>
        <v>1</v>
      </c>
      <c r="N776" s="63">
        <v>4394</v>
      </c>
      <c r="O776" s="67">
        <f t="shared" si="25"/>
        <v>-0.71756941283568509</v>
      </c>
      <c r="T776" s="72"/>
      <c r="V776" s="58" t="s">
        <v>419</v>
      </c>
      <c r="W776" s="44" t="s">
        <v>2164</v>
      </c>
      <c r="X776" s="44">
        <v>1606</v>
      </c>
      <c r="Y776" s="455" t="s">
        <v>3246</v>
      </c>
    </row>
    <row r="777" spans="1:25" ht="18" customHeight="1">
      <c r="A777" s="78"/>
      <c r="B777" s="79"/>
      <c r="C777" s="79"/>
      <c r="D777" s="79"/>
      <c r="E777" s="67"/>
      <c r="F777" s="79"/>
      <c r="G777" s="67"/>
      <c r="H777" s="66">
        <v>21099</v>
      </c>
      <c r="I777" s="66" t="s">
        <v>420</v>
      </c>
      <c r="J777" s="260">
        <v>1606</v>
      </c>
      <c r="K777" s="260"/>
      <c r="L777" s="63">
        <v>1238</v>
      </c>
      <c r="M777" s="67"/>
      <c r="N777" s="63">
        <v>1000</v>
      </c>
      <c r="O777" s="67">
        <f t="shared" si="25"/>
        <v>0.23799999999999999</v>
      </c>
      <c r="T777" s="72"/>
      <c r="V777" s="66" t="s">
        <v>420</v>
      </c>
      <c r="W777" s="44" t="s">
        <v>2165</v>
      </c>
      <c r="X777" s="44">
        <v>1606</v>
      </c>
      <c r="Y777" s="454"/>
    </row>
    <row r="778" spans="1:25" ht="18" customHeight="1">
      <c r="A778" s="78"/>
      <c r="B778" s="79"/>
      <c r="C778" s="79"/>
      <c r="D778" s="79"/>
      <c r="E778" s="67"/>
      <c r="F778" s="79"/>
      <c r="G778" s="67"/>
      <c r="H778" s="66">
        <v>2109901</v>
      </c>
      <c r="I778" s="66" t="s">
        <v>421</v>
      </c>
      <c r="J778" s="260">
        <v>0</v>
      </c>
      <c r="K778" s="260"/>
      <c r="L778" s="63">
        <v>0</v>
      </c>
      <c r="M778" s="67"/>
      <c r="N778" s="63">
        <v>0</v>
      </c>
      <c r="O778" s="67"/>
      <c r="T778" s="72"/>
      <c r="V778" s="66" t="s">
        <v>421</v>
      </c>
      <c r="W778" s="44" t="s">
        <v>2166</v>
      </c>
      <c r="X778" s="44">
        <v>0</v>
      </c>
      <c r="Y778" s="454"/>
    </row>
    <row r="779" spans="1:25" s="84" customFormat="1" ht="18" customHeight="1">
      <c r="A779" s="83"/>
      <c r="B779" s="82"/>
      <c r="C779" s="82"/>
      <c r="D779" s="82"/>
      <c r="E779" s="59"/>
      <c r="F779" s="82"/>
      <c r="G779" s="59"/>
      <c r="H779" s="58">
        <v>211</v>
      </c>
      <c r="I779" s="66" t="s">
        <v>422</v>
      </c>
      <c r="J779" s="260">
        <v>0</v>
      </c>
      <c r="K779" s="260"/>
      <c r="L779" s="63">
        <v>3</v>
      </c>
      <c r="M779" s="67"/>
      <c r="N779" s="63">
        <v>3394</v>
      </c>
      <c r="O779" s="67">
        <f t="shared" si="25"/>
        <v>-0.99911608721272838</v>
      </c>
      <c r="P779" s="60" t="s">
        <v>412</v>
      </c>
      <c r="Q779" s="84">
        <v>1291301</v>
      </c>
      <c r="R779" s="84">
        <v>1245124</v>
      </c>
      <c r="S779" s="84">
        <v>1193156</v>
      </c>
      <c r="T779" s="71"/>
      <c r="V779" s="66" t="s">
        <v>422</v>
      </c>
      <c r="W779" s="44" t="s">
        <v>2167</v>
      </c>
      <c r="X779" s="44">
        <v>0</v>
      </c>
      <c r="Y779" s="454"/>
    </row>
    <row r="780" spans="1:25" ht="45.75" customHeight="1">
      <c r="A780" s="78"/>
      <c r="B780" s="79"/>
      <c r="C780" s="79"/>
      <c r="D780" s="79"/>
      <c r="E780" s="67"/>
      <c r="F780" s="79"/>
      <c r="G780" s="67"/>
      <c r="H780" s="66">
        <v>21101</v>
      </c>
      <c r="I780" s="58" t="s">
        <v>423</v>
      </c>
      <c r="J780" s="260">
        <v>593731</v>
      </c>
      <c r="K780" s="228">
        <v>180921</v>
      </c>
      <c r="L780" s="63">
        <v>179021</v>
      </c>
      <c r="M780" s="67">
        <f>L780/K780</f>
        <v>0.98949817876310653</v>
      </c>
      <c r="N780" s="63">
        <v>248314</v>
      </c>
      <c r="O780" s="67">
        <f t="shared" si="25"/>
        <v>-0.27905393976980764</v>
      </c>
      <c r="P780" s="54" t="s">
        <v>413</v>
      </c>
      <c r="Q780" s="44">
        <v>3455</v>
      </c>
      <c r="R780" s="44">
        <v>7601</v>
      </c>
      <c r="S780" s="44">
        <v>7601</v>
      </c>
      <c r="T780" s="71" t="s">
        <v>1057</v>
      </c>
      <c r="U780" s="44">
        <v>1266287</v>
      </c>
      <c r="V780" s="58" t="s">
        <v>423</v>
      </c>
      <c r="W780" s="44" t="s">
        <v>2168</v>
      </c>
      <c r="X780" s="44">
        <v>593731</v>
      </c>
      <c r="Y780" s="455" t="s">
        <v>3247</v>
      </c>
    </row>
    <row r="781" spans="1:25" ht="18" customHeight="1">
      <c r="A781" s="78"/>
      <c r="B781" s="79"/>
      <c r="C781" s="79"/>
      <c r="D781" s="79"/>
      <c r="E781" s="67"/>
      <c r="F781" s="79"/>
      <c r="G781" s="67"/>
      <c r="H781" s="66">
        <v>2110101</v>
      </c>
      <c r="I781" s="66" t="s">
        <v>424</v>
      </c>
      <c r="J781" s="260">
        <v>7153</v>
      </c>
      <c r="K781" s="260"/>
      <c r="L781" s="63">
        <v>5458</v>
      </c>
      <c r="M781" s="67"/>
      <c r="N781" s="63">
        <v>67647</v>
      </c>
      <c r="O781" s="67">
        <f t="shared" si="25"/>
        <v>-0.91931645157952313</v>
      </c>
      <c r="P781" s="54" t="s">
        <v>419</v>
      </c>
      <c r="Q781" s="44">
        <v>874</v>
      </c>
      <c r="R781" s="44">
        <v>885</v>
      </c>
      <c r="S781" s="44">
        <v>885</v>
      </c>
      <c r="T781" s="72" t="s">
        <v>413</v>
      </c>
      <c r="U781" s="44">
        <v>9337</v>
      </c>
      <c r="V781" s="66" t="s">
        <v>424</v>
      </c>
      <c r="W781" s="44" t="s">
        <v>2169</v>
      </c>
      <c r="X781" s="44">
        <v>7153</v>
      </c>
      <c r="Y781" s="454"/>
    </row>
    <row r="782" spans="1:25" ht="18" customHeight="1">
      <c r="A782" s="78"/>
      <c r="B782" s="79"/>
      <c r="C782" s="79"/>
      <c r="D782" s="79"/>
      <c r="E782" s="67"/>
      <c r="F782" s="79"/>
      <c r="G782" s="67"/>
      <c r="H782" s="66">
        <v>2110102</v>
      </c>
      <c r="I782" s="66" t="s">
        <v>425</v>
      </c>
      <c r="J782" s="260">
        <v>570275</v>
      </c>
      <c r="K782" s="260"/>
      <c r="L782" s="63">
        <v>171223</v>
      </c>
      <c r="M782" s="67"/>
      <c r="N782" s="63">
        <v>171577</v>
      </c>
      <c r="O782" s="67">
        <f t="shared" si="25"/>
        <v>-2.0632136008905677E-3</v>
      </c>
      <c r="P782" s="54" t="s">
        <v>423</v>
      </c>
      <c r="Q782" s="44">
        <v>322207</v>
      </c>
      <c r="R782" s="44">
        <v>284784</v>
      </c>
      <c r="S782" s="44">
        <v>283224</v>
      </c>
      <c r="T782" s="72" t="s">
        <v>419</v>
      </c>
      <c r="U782" s="44">
        <v>924</v>
      </c>
      <c r="V782" s="66" t="s">
        <v>425</v>
      </c>
      <c r="W782" s="44" t="s">
        <v>2170</v>
      </c>
      <c r="X782" s="44">
        <v>570275</v>
      </c>
      <c r="Y782" s="454"/>
    </row>
    <row r="783" spans="1:25" ht="18" customHeight="1">
      <c r="A783" s="78"/>
      <c r="B783" s="79"/>
      <c r="C783" s="79"/>
      <c r="D783" s="79"/>
      <c r="E783" s="67"/>
      <c r="F783" s="79"/>
      <c r="G783" s="67"/>
      <c r="H783" s="66">
        <v>2110103</v>
      </c>
      <c r="I783" s="66" t="s">
        <v>426</v>
      </c>
      <c r="J783" s="260">
        <v>0</v>
      </c>
      <c r="K783" s="260"/>
      <c r="L783" s="63">
        <v>0</v>
      </c>
      <c r="M783" s="67"/>
      <c r="N783" s="63">
        <v>0</v>
      </c>
      <c r="O783" s="67"/>
      <c r="P783" s="54" t="s">
        <v>1021</v>
      </c>
      <c r="Q783" s="44">
        <v>0</v>
      </c>
      <c r="R783" s="44">
        <v>0</v>
      </c>
      <c r="S783" s="44">
        <v>0</v>
      </c>
      <c r="T783" s="72" t="s">
        <v>423</v>
      </c>
      <c r="U783" s="44">
        <v>208604</v>
      </c>
      <c r="V783" s="66" t="s">
        <v>426</v>
      </c>
      <c r="W783" s="44" t="s">
        <v>2171</v>
      </c>
      <c r="X783" s="44">
        <v>0</v>
      </c>
      <c r="Y783" s="454"/>
    </row>
    <row r="784" spans="1:25" ht="18" customHeight="1">
      <c r="A784" s="78"/>
      <c r="B784" s="79"/>
      <c r="C784" s="79"/>
      <c r="D784" s="79"/>
      <c r="E784" s="67"/>
      <c r="F784" s="79"/>
      <c r="G784" s="67"/>
      <c r="H784" s="66">
        <v>2110104</v>
      </c>
      <c r="I784" s="66" t="s">
        <v>427</v>
      </c>
      <c r="J784" s="260">
        <v>12300</v>
      </c>
      <c r="K784" s="260"/>
      <c r="L784" s="63">
        <v>0</v>
      </c>
      <c r="M784" s="67"/>
      <c r="N784" s="63">
        <v>7889</v>
      </c>
      <c r="O784" s="67">
        <f t="shared" si="25"/>
        <v>-1</v>
      </c>
      <c r="P784" s="54" t="s">
        <v>432</v>
      </c>
      <c r="Q784" s="44">
        <v>390</v>
      </c>
      <c r="R784" s="44">
        <v>305</v>
      </c>
      <c r="S784" s="44">
        <v>305</v>
      </c>
      <c r="T784" s="72" t="s">
        <v>1021</v>
      </c>
      <c r="U784" s="44">
        <v>0</v>
      </c>
      <c r="V784" s="66" t="s">
        <v>427</v>
      </c>
      <c r="W784" s="44" t="s">
        <v>2172</v>
      </c>
      <c r="X784" s="44">
        <v>12300</v>
      </c>
      <c r="Y784" s="454"/>
    </row>
    <row r="785" spans="1:25" ht="18" customHeight="1">
      <c r="A785" s="78"/>
      <c r="B785" s="79"/>
      <c r="C785" s="79"/>
      <c r="D785" s="79"/>
      <c r="E785" s="67"/>
      <c r="F785" s="79"/>
      <c r="G785" s="67"/>
      <c r="H785" s="66">
        <v>2110105</v>
      </c>
      <c r="I785" s="66" t="s">
        <v>428</v>
      </c>
      <c r="J785" s="260">
        <v>0</v>
      </c>
      <c r="K785" s="260"/>
      <c r="L785" s="63">
        <v>0</v>
      </c>
      <c r="M785" s="67"/>
      <c r="N785" s="63">
        <v>0</v>
      </c>
      <c r="O785" s="67"/>
      <c r="P785" s="54" t="s">
        <v>439</v>
      </c>
      <c r="Q785" s="44">
        <v>0</v>
      </c>
      <c r="R785" s="44">
        <v>0</v>
      </c>
      <c r="S785" s="44">
        <v>0</v>
      </c>
      <c r="T785" s="72" t="s">
        <v>432</v>
      </c>
      <c r="U785" s="44">
        <v>708</v>
      </c>
      <c r="V785" s="66" t="s">
        <v>428</v>
      </c>
      <c r="W785" s="44" t="s">
        <v>2173</v>
      </c>
      <c r="X785" s="44">
        <v>0</v>
      </c>
      <c r="Y785" s="454"/>
    </row>
    <row r="786" spans="1:25" ht="18" customHeight="1">
      <c r="A786" s="78"/>
      <c r="B786" s="79"/>
      <c r="C786" s="79"/>
      <c r="D786" s="79"/>
      <c r="E786" s="67"/>
      <c r="F786" s="79"/>
      <c r="G786" s="67"/>
      <c r="H786" s="66">
        <v>2110106</v>
      </c>
      <c r="I786" s="66" t="s">
        <v>429</v>
      </c>
      <c r="J786" s="260">
        <v>0</v>
      </c>
      <c r="K786" s="260"/>
      <c r="L786" s="63">
        <v>0</v>
      </c>
      <c r="M786" s="67"/>
      <c r="N786" s="63">
        <v>0</v>
      </c>
      <c r="O786" s="67"/>
      <c r="P786" s="54" t="s">
        <v>445</v>
      </c>
      <c r="Q786" s="44">
        <v>0</v>
      </c>
      <c r="R786" s="44">
        <v>0</v>
      </c>
      <c r="S786" s="44">
        <v>0</v>
      </c>
      <c r="T786" s="72" t="s">
        <v>439</v>
      </c>
      <c r="U786" s="44">
        <v>0</v>
      </c>
      <c r="V786" s="66" t="s">
        <v>429</v>
      </c>
      <c r="W786" s="44" t="s">
        <v>2174</v>
      </c>
      <c r="X786" s="44">
        <v>0</v>
      </c>
      <c r="Y786" s="454"/>
    </row>
    <row r="787" spans="1:25" ht="18" customHeight="1">
      <c r="A787" s="78"/>
      <c r="B787" s="79"/>
      <c r="C787" s="79"/>
      <c r="D787" s="79"/>
      <c r="E787" s="67"/>
      <c r="F787" s="79"/>
      <c r="G787" s="67"/>
      <c r="H787" s="66">
        <v>2110107</v>
      </c>
      <c r="I787" s="66" t="s">
        <v>430</v>
      </c>
      <c r="J787" s="260">
        <v>0</v>
      </c>
      <c r="K787" s="260"/>
      <c r="L787" s="63">
        <v>0</v>
      </c>
      <c r="M787" s="67"/>
      <c r="N787" s="63">
        <v>0</v>
      </c>
      <c r="O787" s="67"/>
      <c r="P787" s="54" t="s">
        <v>451</v>
      </c>
      <c r="Q787" s="44">
        <v>0</v>
      </c>
      <c r="R787" s="44">
        <v>0</v>
      </c>
      <c r="S787" s="44">
        <v>0</v>
      </c>
      <c r="T787" s="72" t="s">
        <v>445</v>
      </c>
      <c r="U787" s="44">
        <v>0</v>
      </c>
      <c r="V787" s="66" t="s">
        <v>430</v>
      </c>
      <c r="W787" s="44" t="s">
        <v>2175</v>
      </c>
      <c r="X787" s="44">
        <v>0</v>
      </c>
      <c r="Y787" s="454"/>
    </row>
    <row r="788" spans="1:25" ht="18" customHeight="1">
      <c r="A788" s="78"/>
      <c r="B788" s="79"/>
      <c r="C788" s="79"/>
      <c r="D788" s="79"/>
      <c r="E788" s="67"/>
      <c r="F788" s="79"/>
      <c r="G788" s="67"/>
      <c r="H788" s="66">
        <v>2110199</v>
      </c>
      <c r="I788" s="66" t="s">
        <v>431</v>
      </c>
      <c r="J788" s="260">
        <v>4003</v>
      </c>
      <c r="K788" s="260"/>
      <c r="L788" s="63">
        <v>2340</v>
      </c>
      <c r="M788" s="67"/>
      <c r="N788" s="63">
        <v>1201</v>
      </c>
      <c r="O788" s="67">
        <f>L788/N788-1</f>
        <v>0.94837635303913403</v>
      </c>
      <c r="P788" s="54" t="s">
        <v>454</v>
      </c>
      <c r="Q788" s="44">
        <v>0</v>
      </c>
      <c r="R788" s="44">
        <v>0</v>
      </c>
      <c r="S788" s="44">
        <v>0</v>
      </c>
      <c r="T788" s="72" t="s">
        <v>451</v>
      </c>
      <c r="U788" s="44">
        <v>0</v>
      </c>
      <c r="V788" s="66" t="s">
        <v>431</v>
      </c>
      <c r="W788" s="44" t="s">
        <v>2176</v>
      </c>
      <c r="X788" s="44">
        <v>4003</v>
      </c>
      <c r="Y788" s="454"/>
    </row>
    <row r="789" spans="1:25" ht="31.5" customHeight="1">
      <c r="A789" s="78"/>
      <c r="B789" s="79"/>
      <c r="C789" s="79"/>
      <c r="D789" s="79"/>
      <c r="E789" s="67"/>
      <c r="F789" s="79"/>
      <c r="G789" s="67"/>
      <c r="H789" s="66">
        <v>21102</v>
      </c>
      <c r="I789" s="58" t="s">
        <v>432</v>
      </c>
      <c r="J789" s="260">
        <v>10814</v>
      </c>
      <c r="K789" s="228">
        <v>4219</v>
      </c>
      <c r="L789" s="63">
        <v>4219</v>
      </c>
      <c r="M789" s="67">
        <f>L789/K789</f>
        <v>1</v>
      </c>
      <c r="N789" s="63">
        <v>576</v>
      </c>
      <c r="O789" s="67">
        <f>L789/N789-1</f>
        <v>6.3246527777777777</v>
      </c>
      <c r="P789" s="54" t="s">
        <v>1022</v>
      </c>
      <c r="Q789" s="44">
        <v>0</v>
      </c>
      <c r="R789" s="44">
        <v>0</v>
      </c>
      <c r="S789" s="44">
        <v>0</v>
      </c>
      <c r="T789" s="72" t="s">
        <v>454</v>
      </c>
      <c r="U789" s="44">
        <v>0</v>
      </c>
      <c r="V789" s="58" t="s">
        <v>432</v>
      </c>
      <c r="W789" s="44" t="s">
        <v>2177</v>
      </c>
      <c r="X789" s="44">
        <v>10814</v>
      </c>
      <c r="Y789" s="455" t="s">
        <v>3248</v>
      </c>
    </row>
    <row r="790" spans="1:25" ht="18" customHeight="1">
      <c r="A790" s="78"/>
      <c r="B790" s="79"/>
      <c r="C790" s="79"/>
      <c r="D790" s="79"/>
      <c r="E790" s="67"/>
      <c r="F790" s="79"/>
      <c r="G790" s="67"/>
      <c r="H790" s="66">
        <v>2110203</v>
      </c>
      <c r="I790" s="66" t="s">
        <v>433</v>
      </c>
      <c r="J790" s="260">
        <v>10664</v>
      </c>
      <c r="K790" s="260"/>
      <c r="L790" s="63">
        <v>735</v>
      </c>
      <c r="M790" s="67"/>
      <c r="N790" s="63">
        <v>485</v>
      </c>
      <c r="O790" s="67">
        <f>L790/N790-1</f>
        <v>0.51546391752577314</v>
      </c>
      <c r="P790" s="54" t="s">
        <v>1023</v>
      </c>
      <c r="Q790" s="44">
        <v>261652</v>
      </c>
      <c r="R790" s="44">
        <v>96270</v>
      </c>
      <c r="S790" s="44">
        <v>51044</v>
      </c>
      <c r="T790" s="72" t="s">
        <v>1022</v>
      </c>
      <c r="U790" s="44">
        <v>0</v>
      </c>
      <c r="V790" s="66" t="s">
        <v>433</v>
      </c>
      <c r="W790" s="44" t="s">
        <v>2178</v>
      </c>
      <c r="X790" s="44">
        <v>10664</v>
      </c>
      <c r="Y790" s="454"/>
    </row>
    <row r="791" spans="1:25" ht="18" customHeight="1">
      <c r="A791" s="78"/>
      <c r="B791" s="79"/>
      <c r="C791" s="79"/>
      <c r="D791" s="79"/>
      <c r="E791" s="67"/>
      <c r="F791" s="79"/>
      <c r="G791" s="67"/>
      <c r="H791" s="66">
        <v>2110204</v>
      </c>
      <c r="I791" s="66" t="s">
        <v>434</v>
      </c>
      <c r="J791" s="260">
        <v>150</v>
      </c>
      <c r="K791" s="260"/>
      <c r="L791" s="63">
        <v>0</v>
      </c>
      <c r="M791" s="67"/>
      <c r="N791" s="63">
        <v>90</v>
      </c>
      <c r="O791" s="67">
        <f>L791/N791-1</f>
        <v>-1</v>
      </c>
      <c r="P791" s="54" t="s">
        <v>461</v>
      </c>
      <c r="Q791" s="44">
        <v>8576</v>
      </c>
      <c r="R791" s="44">
        <v>18786</v>
      </c>
      <c r="S791" s="44">
        <v>16405</v>
      </c>
      <c r="T791" s="72" t="s">
        <v>1023</v>
      </c>
      <c r="U791" s="44">
        <v>17190</v>
      </c>
      <c r="V791" s="66" t="s">
        <v>434</v>
      </c>
      <c r="W791" s="44" t="s">
        <v>2179</v>
      </c>
      <c r="X791" s="44">
        <v>150</v>
      </c>
      <c r="Y791" s="454"/>
    </row>
    <row r="792" spans="1:25" ht="18" customHeight="1">
      <c r="A792" s="78"/>
      <c r="B792" s="79"/>
      <c r="C792" s="79"/>
      <c r="D792" s="79"/>
      <c r="E792" s="67"/>
      <c r="F792" s="79"/>
      <c r="G792" s="67"/>
      <c r="H792" s="66">
        <v>2110299</v>
      </c>
      <c r="I792" s="66" t="s">
        <v>435</v>
      </c>
      <c r="J792" s="260">
        <v>0</v>
      </c>
      <c r="K792" s="260"/>
      <c r="L792" s="63">
        <v>44</v>
      </c>
      <c r="M792" s="67"/>
      <c r="N792" s="63">
        <v>0</v>
      </c>
      <c r="O792" s="67"/>
      <c r="P792" s="54" t="s">
        <v>1024</v>
      </c>
      <c r="Q792" s="44">
        <v>184545</v>
      </c>
      <c r="R792" s="44">
        <v>124657</v>
      </c>
      <c r="S792" s="44">
        <v>121856</v>
      </c>
      <c r="T792" s="72" t="s">
        <v>461</v>
      </c>
      <c r="U792" s="44">
        <v>11875</v>
      </c>
      <c r="V792" s="66" t="s">
        <v>435</v>
      </c>
      <c r="W792" s="44" t="s">
        <v>2180</v>
      </c>
      <c r="X792" s="44">
        <v>0</v>
      </c>
      <c r="Y792" s="454"/>
    </row>
    <row r="793" spans="1:25" ht="18" customHeight="1">
      <c r="A793" s="78"/>
      <c r="B793" s="79"/>
      <c r="C793" s="79"/>
      <c r="D793" s="79"/>
      <c r="E793" s="67"/>
      <c r="F793" s="79"/>
      <c r="G793" s="67"/>
      <c r="H793" s="66">
        <v>21103</v>
      </c>
      <c r="I793" s="66" t="s">
        <v>436</v>
      </c>
      <c r="J793" s="260">
        <v>0</v>
      </c>
      <c r="K793" s="260"/>
      <c r="L793" s="63">
        <v>0</v>
      </c>
      <c r="M793" s="67"/>
      <c r="N793" s="63">
        <v>0</v>
      </c>
      <c r="O793" s="67"/>
      <c r="P793" s="54" t="s">
        <v>1025</v>
      </c>
      <c r="Q793" s="44">
        <v>0</v>
      </c>
      <c r="R793" s="44">
        <v>0</v>
      </c>
      <c r="S793" s="44">
        <v>0</v>
      </c>
      <c r="T793" s="72" t="s">
        <v>1024</v>
      </c>
      <c r="U793" s="44">
        <v>23513</v>
      </c>
      <c r="V793" s="66" t="s">
        <v>436</v>
      </c>
      <c r="W793" s="44" t="s">
        <v>2181</v>
      </c>
      <c r="X793" s="44">
        <v>0</v>
      </c>
      <c r="Y793" s="454"/>
    </row>
    <row r="794" spans="1:25" ht="18" customHeight="1">
      <c r="A794" s="78"/>
      <c r="B794" s="79"/>
      <c r="C794" s="79"/>
      <c r="D794" s="79"/>
      <c r="E794" s="67"/>
      <c r="F794" s="79"/>
      <c r="G794" s="67"/>
      <c r="H794" s="66">
        <v>2110301</v>
      </c>
      <c r="I794" s="66" t="s">
        <v>437</v>
      </c>
      <c r="J794" s="260"/>
      <c r="K794" s="260"/>
      <c r="L794" s="63"/>
      <c r="M794" s="67"/>
      <c r="N794" s="63"/>
      <c r="O794" s="67"/>
      <c r="P794" s="54" t="s">
        <v>471</v>
      </c>
      <c r="Q794" s="44">
        <v>0</v>
      </c>
      <c r="R794" s="44">
        <v>0</v>
      </c>
      <c r="S794" s="44">
        <v>0</v>
      </c>
      <c r="T794" s="72" t="s">
        <v>1025</v>
      </c>
      <c r="U794" s="44">
        <v>280</v>
      </c>
      <c r="V794" s="66" t="s">
        <v>437</v>
      </c>
      <c r="W794" s="44" t="s">
        <v>2182</v>
      </c>
      <c r="X794" s="44">
        <v>0</v>
      </c>
      <c r="Y794" s="454"/>
    </row>
    <row r="795" spans="1:25" ht="18" customHeight="1">
      <c r="A795" s="78"/>
      <c r="B795" s="79"/>
      <c r="C795" s="79"/>
      <c r="D795" s="79"/>
      <c r="E795" s="67"/>
      <c r="F795" s="79"/>
      <c r="G795" s="67"/>
      <c r="H795" s="66">
        <v>2110302</v>
      </c>
      <c r="I795" s="66" t="s">
        <v>438</v>
      </c>
      <c r="J795" s="260"/>
      <c r="K795" s="260"/>
      <c r="L795" s="63">
        <v>3440</v>
      </c>
      <c r="M795" s="67"/>
      <c r="N795" s="63">
        <v>1</v>
      </c>
      <c r="O795" s="67">
        <f>L795/N795-1</f>
        <v>3439</v>
      </c>
      <c r="P795" s="54" t="s">
        <v>1026</v>
      </c>
      <c r="Q795" s="44">
        <v>509602</v>
      </c>
      <c r="R795" s="44">
        <v>711836</v>
      </c>
      <c r="S795" s="44">
        <v>711836</v>
      </c>
      <c r="T795" s="72" t="s">
        <v>471</v>
      </c>
      <c r="U795" s="44">
        <v>3</v>
      </c>
      <c r="V795" s="66" t="s">
        <v>438</v>
      </c>
      <c r="W795" s="44" t="s">
        <v>2183</v>
      </c>
      <c r="X795" s="44">
        <v>0</v>
      </c>
      <c r="Y795" s="454"/>
    </row>
    <row r="796" spans="1:25" ht="18" customHeight="1">
      <c r="A796" s="78"/>
      <c r="B796" s="79"/>
      <c r="C796" s="79"/>
      <c r="D796" s="79"/>
      <c r="E796" s="67"/>
      <c r="F796" s="79"/>
      <c r="G796" s="67"/>
      <c r="H796" s="66">
        <v>2110303</v>
      </c>
      <c r="I796" s="58" t="s">
        <v>439</v>
      </c>
      <c r="J796" s="260"/>
      <c r="K796" s="260"/>
      <c r="L796" s="79"/>
      <c r="M796" s="67"/>
      <c r="N796" s="79"/>
      <c r="O796" s="67"/>
      <c r="P796" s="54" t="s">
        <v>484</v>
      </c>
      <c r="Q796" s="44">
        <v>920635</v>
      </c>
      <c r="R796" s="44">
        <v>927530</v>
      </c>
      <c r="S796" s="44">
        <v>927399</v>
      </c>
      <c r="T796" s="72" t="s">
        <v>1026</v>
      </c>
      <c r="U796" s="44">
        <v>993853</v>
      </c>
      <c r="V796" s="58" t="s">
        <v>439</v>
      </c>
      <c r="W796" s="44" t="s">
        <v>2184</v>
      </c>
      <c r="X796" s="44">
        <v>0</v>
      </c>
      <c r="Y796" s="454"/>
    </row>
    <row r="797" spans="1:25" ht="18" customHeight="1">
      <c r="A797" s="78"/>
      <c r="B797" s="79"/>
      <c r="C797" s="79"/>
      <c r="D797" s="79"/>
      <c r="E797" s="67"/>
      <c r="F797" s="79"/>
      <c r="G797" s="67"/>
      <c r="H797" s="66">
        <v>2110304</v>
      </c>
      <c r="I797" s="66" t="s">
        <v>440</v>
      </c>
      <c r="J797" s="260"/>
      <c r="K797" s="260"/>
      <c r="L797" s="79"/>
      <c r="M797" s="67"/>
      <c r="N797" s="79"/>
      <c r="O797" s="67"/>
      <c r="P797" s="54" t="s">
        <v>485</v>
      </c>
      <c r="Q797" s="44">
        <v>23008</v>
      </c>
      <c r="R797" s="44">
        <v>25212</v>
      </c>
      <c r="S797" s="44">
        <v>25081</v>
      </c>
      <c r="T797" s="72"/>
      <c r="V797" s="66" t="s">
        <v>440</v>
      </c>
      <c r="W797" s="44" t="s">
        <v>2185</v>
      </c>
      <c r="X797" s="44">
        <v>0</v>
      </c>
      <c r="Y797" s="454"/>
    </row>
    <row r="798" spans="1:25" ht="18" customHeight="1">
      <c r="A798" s="78"/>
      <c r="B798" s="79"/>
      <c r="C798" s="79"/>
      <c r="D798" s="79"/>
      <c r="E798" s="67"/>
      <c r="F798" s="79"/>
      <c r="G798" s="67"/>
      <c r="H798" s="66">
        <v>2110305</v>
      </c>
      <c r="I798" s="66" t="s">
        <v>441</v>
      </c>
      <c r="J798" s="260"/>
      <c r="K798" s="260"/>
      <c r="L798" s="79"/>
      <c r="M798" s="67"/>
      <c r="N798" s="79"/>
      <c r="O798" s="67"/>
      <c r="P798" s="54" t="s">
        <v>1027</v>
      </c>
      <c r="Q798" s="44">
        <v>5500</v>
      </c>
      <c r="R798" s="44">
        <v>4998</v>
      </c>
      <c r="S798" s="44">
        <v>4998</v>
      </c>
      <c r="T798" s="72"/>
      <c r="V798" s="66" t="s">
        <v>441</v>
      </c>
      <c r="W798" s="44" t="s">
        <v>2186</v>
      </c>
      <c r="X798" s="44">
        <v>0</v>
      </c>
      <c r="Y798" s="454"/>
    </row>
    <row r="799" spans="1:25" ht="18" customHeight="1">
      <c r="A799" s="78"/>
      <c r="B799" s="79"/>
      <c r="C799" s="79"/>
      <c r="D799" s="79"/>
      <c r="E799" s="67"/>
      <c r="F799" s="79"/>
      <c r="G799" s="67"/>
      <c r="H799" s="66">
        <v>2110306</v>
      </c>
      <c r="I799" s="66" t="s">
        <v>442</v>
      </c>
      <c r="J799" s="260"/>
      <c r="K799" s="260"/>
      <c r="L799" s="79"/>
      <c r="M799" s="67"/>
      <c r="N799" s="79"/>
      <c r="O799" s="67"/>
      <c r="P799" s="54" t="s">
        <v>496</v>
      </c>
      <c r="Q799" s="44">
        <v>14632</v>
      </c>
      <c r="R799" s="44">
        <v>15072</v>
      </c>
      <c r="S799" s="44">
        <v>15072</v>
      </c>
      <c r="T799" s="72"/>
      <c r="V799" s="66" t="s">
        <v>442</v>
      </c>
      <c r="W799" s="44" t="s">
        <v>2187</v>
      </c>
      <c r="X799" s="44">
        <v>0</v>
      </c>
      <c r="Y799" s="454"/>
    </row>
    <row r="800" spans="1:25" ht="18" customHeight="1">
      <c r="A800" s="78"/>
      <c r="B800" s="79"/>
      <c r="C800" s="79"/>
      <c r="D800" s="79"/>
      <c r="E800" s="67"/>
      <c r="F800" s="79"/>
      <c r="G800" s="67"/>
      <c r="H800" s="66">
        <v>2110307</v>
      </c>
      <c r="I800" s="66" t="s">
        <v>443</v>
      </c>
      <c r="J800" s="260"/>
      <c r="K800" s="260"/>
      <c r="L800" s="79"/>
      <c r="M800" s="67"/>
      <c r="N800" s="79"/>
      <c r="O800" s="67"/>
      <c r="P800" s="54" t="s">
        <v>1028</v>
      </c>
      <c r="Q800" s="44">
        <v>92275</v>
      </c>
      <c r="R800" s="44">
        <v>100358</v>
      </c>
      <c r="S800" s="44">
        <v>100358</v>
      </c>
      <c r="T800" s="72"/>
      <c r="V800" s="66" t="s">
        <v>443</v>
      </c>
      <c r="W800" s="44" t="s">
        <v>2188</v>
      </c>
      <c r="X800" s="44">
        <v>0</v>
      </c>
      <c r="Y800" s="454"/>
    </row>
    <row r="801" spans="1:25" ht="18" customHeight="1">
      <c r="A801" s="78"/>
      <c r="B801" s="79"/>
      <c r="C801" s="79"/>
      <c r="D801" s="79"/>
      <c r="E801" s="67"/>
      <c r="F801" s="79"/>
      <c r="G801" s="67"/>
      <c r="H801" s="66">
        <v>2110399</v>
      </c>
      <c r="I801" s="66" t="s">
        <v>444</v>
      </c>
      <c r="J801" s="260"/>
      <c r="K801" s="260"/>
      <c r="L801" s="79"/>
      <c r="M801" s="67"/>
      <c r="N801" s="79"/>
      <c r="O801" s="67"/>
      <c r="P801" s="54" t="s">
        <v>1029</v>
      </c>
      <c r="Q801" s="44">
        <v>2480</v>
      </c>
      <c r="R801" s="44">
        <v>2373</v>
      </c>
      <c r="S801" s="44">
        <v>2373</v>
      </c>
      <c r="T801" s="72"/>
      <c r="V801" s="66" t="s">
        <v>444</v>
      </c>
      <c r="Y801" s="454"/>
    </row>
    <row r="802" spans="1:25" ht="18" customHeight="1">
      <c r="A802" s="78"/>
      <c r="B802" s="79"/>
      <c r="C802" s="79"/>
      <c r="D802" s="79"/>
      <c r="E802" s="67"/>
      <c r="F802" s="79"/>
      <c r="G802" s="67"/>
      <c r="H802" s="66">
        <v>21104</v>
      </c>
      <c r="I802" s="58" t="s">
        <v>445</v>
      </c>
      <c r="J802" s="260"/>
      <c r="K802" s="260"/>
      <c r="L802" s="79"/>
      <c r="M802" s="67"/>
      <c r="N802" s="79"/>
      <c r="O802" s="67"/>
      <c r="P802" s="54" t="s">
        <v>1030</v>
      </c>
      <c r="Q802" s="44">
        <v>782740</v>
      </c>
      <c r="R802" s="44">
        <v>779517</v>
      </c>
      <c r="S802" s="44">
        <v>779517</v>
      </c>
      <c r="T802" s="72"/>
      <c r="V802" s="58" t="s">
        <v>445</v>
      </c>
      <c r="W802" s="44" t="s">
        <v>2189</v>
      </c>
      <c r="X802" s="44">
        <v>0</v>
      </c>
      <c r="Y802" s="454"/>
    </row>
    <row r="803" spans="1:25" ht="18" customHeight="1">
      <c r="A803" s="78"/>
      <c r="B803" s="79"/>
      <c r="C803" s="79"/>
      <c r="D803" s="79"/>
      <c r="E803" s="67"/>
      <c r="F803" s="79"/>
      <c r="G803" s="67"/>
      <c r="H803" s="66">
        <v>2110401</v>
      </c>
      <c r="I803" s="66" t="s">
        <v>446</v>
      </c>
      <c r="J803" s="260"/>
      <c r="K803" s="260"/>
      <c r="L803" s="79"/>
      <c r="M803" s="67"/>
      <c r="N803" s="79"/>
      <c r="O803" s="67"/>
      <c r="P803" s="54" t="s">
        <v>505</v>
      </c>
      <c r="Q803" s="44">
        <v>350772</v>
      </c>
      <c r="R803" s="44">
        <v>423537</v>
      </c>
      <c r="S803" s="44">
        <v>420701</v>
      </c>
      <c r="T803" s="72"/>
      <c r="V803" s="66" t="s">
        <v>446</v>
      </c>
      <c r="W803" s="44" t="s">
        <v>2190</v>
      </c>
      <c r="X803" s="44">
        <v>0</v>
      </c>
      <c r="Y803" s="454"/>
    </row>
    <row r="804" spans="1:25" ht="18" customHeight="1">
      <c r="A804" s="78"/>
      <c r="B804" s="79"/>
      <c r="C804" s="79"/>
      <c r="D804" s="79"/>
      <c r="E804" s="67"/>
      <c r="F804" s="79"/>
      <c r="G804" s="67"/>
      <c r="H804" s="66">
        <v>2110402</v>
      </c>
      <c r="I804" s="66" t="s">
        <v>447</v>
      </c>
      <c r="J804" s="260"/>
      <c r="K804" s="260"/>
      <c r="L804" s="79"/>
      <c r="M804" s="67"/>
      <c r="N804" s="79"/>
      <c r="O804" s="67"/>
      <c r="P804" s="54" t="s">
        <v>506</v>
      </c>
      <c r="Q804" s="44">
        <v>43361</v>
      </c>
      <c r="R804" s="44">
        <v>33911</v>
      </c>
      <c r="S804" s="44">
        <v>31075</v>
      </c>
      <c r="T804" s="72"/>
      <c r="V804" s="66" t="s">
        <v>447</v>
      </c>
      <c r="W804" s="44" t="s">
        <v>2191</v>
      </c>
      <c r="X804" s="44">
        <v>0</v>
      </c>
      <c r="Y804" s="454"/>
    </row>
    <row r="805" spans="1:25" ht="18" customHeight="1">
      <c r="A805" s="78"/>
      <c r="B805" s="79"/>
      <c r="C805" s="79"/>
      <c r="D805" s="79"/>
      <c r="E805" s="67"/>
      <c r="F805" s="79"/>
      <c r="G805" s="67"/>
      <c r="H805" s="66">
        <v>2110403</v>
      </c>
      <c r="I805" s="66" t="s">
        <v>448</v>
      </c>
      <c r="J805" s="260"/>
      <c r="K805" s="260"/>
      <c r="L805" s="79"/>
      <c r="M805" s="67"/>
      <c r="N805" s="79"/>
      <c r="O805" s="67"/>
      <c r="P805" s="54" t="s">
        <v>531</v>
      </c>
      <c r="Q805" s="44">
        <v>5628</v>
      </c>
      <c r="R805" s="44">
        <v>5871</v>
      </c>
      <c r="S805" s="44">
        <v>5871</v>
      </c>
      <c r="T805" s="72"/>
      <c r="V805" s="66" t="s">
        <v>448</v>
      </c>
      <c r="W805" s="44" t="s">
        <v>2192</v>
      </c>
      <c r="X805" s="44">
        <v>0</v>
      </c>
      <c r="Y805" s="454"/>
    </row>
    <row r="806" spans="1:25" ht="18" customHeight="1">
      <c r="A806" s="78"/>
      <c r="B806" s="79"/>
      <c r="C806" s="79"/>
      <c r="D806" s="79"/>
      <c r="E806" s="67"/>
      <c r="F806" s="79"/>
      <c r="G806" s="67"/>
      <c r="H806" s="66">
        <v>2110404</v>
      </c>
      <c r="I806" s="66" t="s">
        <v>449</v>
      </c>
      <c r="J806" s="260"/>
      <c r="K806" s="260"/>
      <c r="L806" s="79"/>
      <c r="M806" s="67"/>
      <c r="N806" s="79"/>
      <c r="O806" s="67"/>
      <c r="P806" s="54" t="s">
        <v>557</v>
      </c>
      <c r="Q806" s="44">
        <v>293972</v>
      </c>
      <c r="R806" s="44">
        <v>381549</v>
      </c>
      <c r="S806" s="44">
        <v>381549</v>
      </c>
      <c r="T806" s="72"/>
      <c r="V806" s="66" t="s">
        <v>449</v>
      </c>
      <c r="W806" s="44" t="s">
        <v>2193</v>
      </c>
      <c r="X806" s="44">
        <v>0</v>
      </c>
      <c r="Y806" s="454"/>
    </row>
    <row r="807" spans="1:25" ht="18" customHeight="1">
      <c r="A807" s="78"/>
      <c r="B807" s="79"/>
      <c r="C807" s="79"/>
      <c r="D807" s="79"/>
      <c r="E807" s="67"/>
      <c r="F807" s="79"/>
      <c r="G807" s="67"/>
      <c r="H807" s="66">
        <v>2110405</v>
      </c>
      <c r="I807" s="66" t="s">
        <v>450</v>
      </c>
      <c r="J807" s="260"/>
      <c r="K807" s="260"/>
      <c r="L807" s="79"/>
      <c r="M807" s="67"/>
      <c r="N807" s="79"/>
      <c r="O807" s="67"/>
      <c r="P807" s="54" t="s">
        <v>1031</v>
      </c>
      <c r="Q807" s="44">
        <v>0</v>
      </c>
      <c r="R807" s="44">
        <v>0</v>
      </c>
      <c r="S807" s="44">
        <v>0</v>
      </c>
      <c r="T807" s="72"/>
      <c r="V807" s="66" t="s">
        <v>450</v>
      </c>
      <c r="W807" s="44" t="s">
        <v>2194</v>
      </c>
      <c r="X807" s="44">
        <v>0</v>
      </c>
      <c r="Y807" s="454"/>
    </row>
    <row r="808" spans="1:25" ht="18" customHeight="1">
      <c r="A808" s="78"/>
      <c r="B808" s="79"/>
      <c r="C808" s="79"/>
      <c r="D808" s="79"/>
      <c r="E808" s="67"/>
      <c r="F808" s="79"/>
      <c r="G808" s="67"/>
      <c r="H808" s="66">
        <v>2110499</v>
      </c>
      <c r="I808" s="58" t="s">
        <v>451</v>
      </c>
      <c r="J808" s="260"/>
      <c r="K808" s="260"/>
      <c r="L808" s="79"/>
      <c r="M808" s="67"/>
      <c r="N808" s="79"/>
      <c r="O808" s="67"/>
      <c r="P808" s="54" t="s">
        <v>580</v>
      </c>
      <c r="Q808" s="44">
        <v>0</v>
      </c>
      <c r="R808" s="44">
        <v>0</v>
      </c>
      <c r="S808" s="44">
        <v>0</v>
      </c>
      <c r="T808" s="72"/>
      <c r="V808" s="58" t="s">
        <v>451</v>
      </c>
      <c r="W808" s="84" t="s">
        <v>2195</v>
      </c>
      <c r="X808" s="84">
        <v>0</v>
      </c>
      <c r="Y808" s="454"/>
    </row>
    <row r="809" spans="1:25" ht="18" customHeight="1">
      <c r="A809" s="78"/>
      <c r="B809" s="79"/>
      <c r="C809" s="79"/>
      <c r="D809" s="79"/>
      <c r="E809" s="67"/>
      <c r="F809" s="79"/>
      <c r="G809" s="67"/>
      <c r="H809" s="66">
        <v>21105</v>
      </c>
      <c r="I809" s="66" t="s">
        <v>452</v>
      </c>
      <c r="J809" s="260"/>
      <c r="K809" s="260"/>
      <c r="L809" s="79"/>
      <c r="M809" s="67"/>
      <c r="N809" s="79"/>
      <c r="O809" s="67"/>
      <c r="P809" s="54" t="s">
        <v>588</v>
      </c>
      <c r="Q809" s="44">
        <v>0</v>
      </c>
      <c r="R809" s="44">
        <v>0</v>
      </c>
      <c r="S809" s="44">
        <v>0</v>
      </c>
      <c r="T809" s="72"/>
      <c r="V809" s="66" t="s">
        <v>452</v>
      </c>
      <c r="W809" s="44" t="s">
        <v>2196</v>
      </c>
      <c r="X809" s="44">
        <v>0</v>
      </c>
      <c r="Y809" s="454"/>
    </row>
    <row r="810" spans="1:25" ht="18" customHeight="1">
      <c r="A810" s="78"/>
      <c r="B810" s="79"/>
      <c r="C810" s="79"/>
      <c r="D810" s="79"/>
      <c r="E810" s="67"/>
      <c r="F810" s="79"/>
      <c r="G810" s="67"/>
      <c r="H810" s="66">
        <v>2110501</v>
      </c>
      <c r="I810" s="66" t="s">
        <v>453</v>
      </c>
      <c r="J810" s="260"/>
      <c r="K810" s="260"/>
      <c r="L810" s="79"/>
      <c r="M810" s="67"/>
      <c r="N810" s="79"/>
      <c r="O810" s="67"/>
      <c r="P810" s="54" t="s">
        <v>596</v>
      </c>
      <c r="Q810" s="44">
        <v>0</v>
      </c>
      <c r="R810" s="44">
        <v>0</v>
      </c>
      <c r="S810" s="44">
        <v>0</v>
      </c>
      <c r="T810" s="72"/>
      <c r="V810" s="66" t="s">
        <v>453</v>
      </c>
      <c r="W810" s="44" t="s">
        <v>2197</v>
      </c>
      <c r="X810" s="44">
        <v>0</v>
      </c>
      <c r="Y810" s="454"/>
    </row>
    <row r="811" spans="1:25" ht="18" customHeight="1">
      <c r="A811" s="78"/>
      <c r="B811" s="79"/>
      <c r="C811" s="79"/>
      <c r="D811" s="79"/>
      <c r="E811" s="67"/>
      <c r="F811" s="79"/>
      <c r="G811" s="67"/>
      <c r="H811" s="66">
        <v>2110502</v>
      </c>
      <c r="I811" s="58" t="s">
        <v>454</v>
      </c>
      <c r="J811" s="260"/>
      <c r="K811" s="260"/>
      <c r="L811" s="79"/>
      <c r="M811" s="67"/>
      <c r="N811" s="79"/>
      <c r="O811" s="67"/>
      <c r="P811" s="54" t="s">
        <v>601</v>
      </c>
      <c r="Q811" s="44">
        <v>0</v>
      </c>
      <c r="R811" s="44">
        <v>0</v>
      </c>
      <c r="S811" s="44">
        <v>0</v>
      </c>
      <c r="T811" s="72"/>
      <c r="V811" s="58" t="s">
        <v>454</v>
      </c>
      <c r="W811" s="44" t="s">
        <v>2198</v>
      </c>
      <c r="X811" s="44">
        <v>0</v>
      </c>
      <c r="Y811" s="454"/>
    </row>
    <row r="812" spans="1:25" ht="18" customHeight="1">
      <c r="A812" s="78"/>
      <c r="B812" s="79"/>
      <c r="C812" s="79"/>
      <c r="D812" s="79"/>
      <c r="E812" s="67"/>
      <c r="F812" s="79"/>
      <c r="G812" s="67"/>
      <c r="H812" s="66">
        <v>2110503</v>
      </c>
      <c r="I812" s="66" t="s">
        <v>455</v>
      </c>
      <c r="J812" s="260"/>
      <c r="K812" s="260"/>
      <c r="L812" s="79"/>
      <c r="M812" s="67"/>
      <c r="N812" s="79"/>
      <c r="O812" s="67"/>
      <c r="T812" s="72"/>
      <c r="V812" s="66" t="s">
        <v>455</v>
      </c>
      <c r="W812" s="44" t="s">
        <v>2199</v>
      </c>
      <c r="X812" s="44">
        <v>0</v>
      </c>
      <c r="Y812" s="454"/>
    </row>
    <row r="813" spans="1:25" ht="18" customHeight="1">
      <c r="A813" s="78"/>
      <c r="B813" s="79"/>
      <c r="C813" s="79"/>
      <c r="D813" s="79"/>
      <c r="E813" s="67"/>
      <c r="F813" s="79"/>
      <c r="G813" s="67"/>
      <c r="H813" s="66">
        <v>2110506</v>
      </c>
      <c r="I813" s="66" t="s">
        <v>456</v>
      </c>
      <c r="J813" s="260"/>
      <c r="K813" s="260"/>
      <c r="L813" s="79"/>
      <c r="M813" s="67"/>
      <c r="N813" s="79"/>
      <c r="O813" s="67"/>
      <c r="T813" s="72"/>
      <c r="V813" s="66" t="s">
        <v>456</v>
      </c>
      <c r="W813" s="44" t="s">
        <v>2200</v>
      </c>
      <c r="X813" s="44">
        <v>0</v>
      </c>
      <c r="Y813" s="454"/>
    </row>
    <row r="814" spans="1:25" ht="18" customHeight="1">
      <c r="A814" s="78"/>
      <c r="B814" s="79"/>
      <c r="C814" s="79"/>
      <c r="D814" s="79"/>
      <c r="E814" s="67"/>
      <c r="F814" s="79"/>
      <c r="G814" s="67"/>
      <c r="H814" s="66">
        <v>2110599</v>
      </c>
      <c r="I814" s="58" t="s">
        <v>457</v>
      </c>
      <c r="J814" s="260"/>
      <c r="K814" s="260"/>
      <c r="L814" s="79"/>
      <c r="M814" s="67"/>
      <c r="N814" s="79"/>
      <c r="O814" s="67"/>
      <c r="T814" s="72"/>
      <c r="V814" s="58" t="s">
        <v>457</v>
      </c>
      <c r="W814" s="44" t="s">
        <v>2201</v>
      </c>
      <c r="X814" s="44">
        <v>0</v>
      </c>
      <c r="Y814" s="454"/>
    </row>
    <row r="815" spans="1:25" ht="18" customHeight="1">
      <c r="A815" s="78"/>
      <c r="B815" s="79"/>
      <c r="C815" s="79"/>
      <c r="D815" s="79"/>
      <c r="E815" s="67"/>
      <c r="F815" s="79"/>
      <c r="G815" s="67"/>
      <c r="H815" s="66">
        <v>21106</v>
      </c>
      <c r="I815" s="66" t="s">
        <v>458</v>
      </c>
      <c r="J815" s="260"/>
      <c r="K815" s="260"/>
      <c r="L815" s="79"/>
      <c r="M815" s="67"/>
      <c r="N815" s="79"/>
      <c r="O815" s="67"/>
      <c r="T815" s="72"/>
      <c r="V815" s="66" t="s">
        <v>458</v>
      </c>
      <c r="W815" s="44" t="s">
        <v>2202</v>
      </c>
      <c r="X815" s="44">
        <v>78175.5</v>
      </c>
      <c r="Y815" s="454"/>
    </row>
    <row r="816" spans="1:25" ht="31.5" customHeight="1">
      <c r="A816" s="78"/>
      <c r="B816" s="79"/>
      <c r="C816" s="79"/>
      <c r="D816" s="79"/>
      <c r="E816" s="67"/>
      <c r="F816" s="79"/>
      <c r="G816" s="67"/>
      <c r="H816" s="66">
        <v>2110602</v>
      </c>
      <c r="I816" s="58" t="s">
        <v>459</v>
      </c>
      <c r="J816" s="260">
        <v>78175.5</v>
      </c>
      <c r="K816" s="228">
        <v>187592</v>
      </c>
      <c r="L816" s="63">
        <v>23463</v>
      </c>
      <c r="M816" s="67">
        <f>L816/K816</f>
        <v>0.12507463004818969</v>
      </c>
      <c r="N816" s="63">
        <v>3488</v>
      </c>
      <c r="O816" s="67">
        <f t="shared" ref="O816:O825" si="26">L816/N816-1</f>
        <v>5.7267775229357802</v>
      </c>
      <c r="T816" s="72"/>
      <c r="V816" s="58" t="s">
        <v>459</v>
      </c>
      <c r="W816" s="44" t="s">
        <v>2203</v>
      </c>
      <c r="X816" s="44">
        <v>32484.1</v>
      </c>
      <c r="Y816" s="455" t="s">
        <v>3249</v>
      </c>
    </row>
    <row r="817" spans="1:25" ht="18" customHeight="1">
      <c r="A817" s="78"/>
      <c r="B817" s="79"/>
      <c r="C817" s="79"/>
      <c r="D817" s="79"/>
      <c r="E817" s="67"/>
      <c r="F817" s="79"/>
      <c r="G817" s="67"/>
      <c r="H817" s="66">
        <v>2110603</v>
      </c>
      <c r="I817" s="66" t="s">
        <v>460</v>
      </c>
      <c r="J817" s="260">
        <v>78175.5</v>
      </c>
      <c r="K817" s="260"/>
      <c r="L817" s="63">
        <v>23463</v>
      </c>
      <c r="M817" s="67"/>
      <c r="N817" s="63">
        <v>3488</v>
      </c>
      <c r="O817" s="67">
        <f t="shared" si="26"/>
        <v>5.7267775229357802</v>
      </c>
      <c r="T817" s="72"/>
      <c r="V817" s="66" t="s">
        <v>460</v>
      </c>
      <c r="W817" s="44" t="s">
        <v>2204</v>
      </c>
      <c r="X817" s="44">
        <v>9698</v>
      </c>
      <c r="Y817" s="454"/>
    </row>
    <row r="818" spans="1:25" ht="18" customHeight="1">
      <c r="A818" s="78"/>
      <c r="B818" s="79"/>
      <c r="C818" s="79"/>
      <c r="D818" s="79"/>
      <c r="E818" s="67"/>
      <c r="F818" s="79"/>
      <c r="G818" s="67"/>
      <c r="H818" s="66">
        <v>2110604</v>
      </c>
      <c r="I818" s="58" t="s">
        <v>461</v>
      </c>
      <c r="J818" s="260">
        <v>32484.1</v>
      </c>
      <c r="K818" s="228">
        <v>16809</v>
      </c>
      <c r="L818" s="63">
        <v>15809</v>
      </c>
      <c r="M818" s="67">
        <f>L818/K818</f>
        <v>0.94050806115771313</v>
      </c>
      <c r="N818" s="63">
        <v>16893</v>
      </c>
      <c r="O818" s="67">
        <f t="shared" si="26"/>
        <v>-6.4168590540460535E-2</v>
      </c>
      <c r="T818" s="72"/>
      <c r="V818" s="58" t="s">
        <v>461</v>
      </c>
      <c r="W818" s="44" t="s">
        <v>2205</v>
      </c>
      <c r="X818" s="44">
        <v>3597</v>
      </c>
      <c r="Y818" s="454"/>
    </row>
    <row r="819" spans="1:25" ht="18" customHeight="1">
      <c r="A819" s="78"/>
      <c r="B819" s="79"/>
      <c r="C819" s="79"/>
      <c r="D819" s="79"/>
      <c r="E819" s="67"/>
      <c r="F819" s="79"/>
      <c r="G819" s="67"/>
      <c r="H819" s="66">
        <v>2110605</v>
      </c>
      <c r="I819" s="66" t="s">
        <v>462</v>
      </c>
      <c r="J819" s="260">
        <v>9698</v>
      </c>
      <c r="K819" s="260"/>
      <c r="L819" s="63">
        <v>11434</v>
      </c>
      <c r="M819" s="67"/>
      <c r="N819" s="63">
        <v>8784</v>
      </c>
      <c r="O819" s="67">
        <f t="shared" si="26"/>
        <v>0.30168488160291429</v>
      </c>
      <c r="T819" s="72"/>
      <c r="V819" s="66" t="s">
        <v>462</v>
      </c>
      <c r="W819" s="44" t="s">
        <v>2206</v>
      </c>
      <c r="X819" s="44">
        <v>18518.099999999999</v>
      </c>
      <c r="Y819" s="454"/>
    </row>
    <row r="820" spans="1:25" ht="18" customHeight="1">
      <c r="A820" s="78"/>
      <c r="B820" s="79"/>
      <c r="C820" s="79"/>
      <c r="D820" s="79"/>
      <c r="E820" s="67"/>
      <c r="F820" s="79"/>
      <c r="G820" s="67"/>
      <c r="H820" s="66">
        <v>2110699</v>
      </c>
      <c r="I820" s="66" t="s">
        <v>463</v>
      </c>
      <c r="J820" s="260">
        <v>3597</v>
      </c>
      <c r="K820" s="260"/>
      <c r="L820" s="63">
        <v>3659</v>
      </c>
      <c r="M820" s="67"/>
      <c r="N820" s="63">
        <v>3723</v>
      </c>
      <c r="O820" s="67">
        <f t="shared" si="26"/>
        <v>-1.7190437818963233E-2</v>
      </c>
      <c r="T820" s="72"/>
      <c r="V820" s="66" t="s">
        <v>463</v>
      </c>
      <c r="W820" s="44" t="s">
        <v>2207</v>
      </c>
      <c r="X820" s="44">
        <v>0</v>
      </c>
      <c r="Y820" s="454"/>
    </row>
    <row r="821" spans="1:25" ht="18" customHeight="1">
      <c r="A821" s="78"/>
      <c r="B821" s="79"/>
      <c r="C821" s="79"/>
      <c r="D821" s="79"/>
      <c r="E821" s="67"/>
      <c r="F821" s="79"/>
      <c r="G821" s="67"/>
      <c r="H821" s="66">
        <v>21107</v>
      </c>
      <c r="I821" s="66" t="s">
        <v>464</v>
      </c>
      <c r="J821" s="260">
        <v>18518.099999999999</v>
      </c>
      <c r="K821" s="260"/>
      <c r="L821" s="63">
        <v>0</v>
      </c>
      <c r="M821" s="67"/>
      <c r="N821" s="63">
        <v>248</v>
      </c>
      <c r="O821" s="67">
        <f t="shared" si="26"/>
        <v>-1</v>
      </c>
      <c r="T821" s="72"/>
      <c r="V821" s="66" t="s">
        <v>464</v>
      </c>
      <c r="W821" s="44" t="s">
        <v>2208</v>
      </c>
      <c r="X821" s="44">
        <v>671</v>
      </c>
      <c r="Y821" s="454"/>
    </row>
    <row r="822" spans="1:25" ht="18" customHeight="1">
      <c r="A822" s="78"/>
      <c r="B822" s="79"/>
      <c r="C822" s="79"/>
      <c r="D822" s="79"/>
      <c r="E822" s="67"/>
      <c r="F822" s="79"/>
      <c r="G822" s="67"/>
      <c r="H822" s="66">
        <v>2110704</v>
      </c>
      <c r="I822" s="66" t="s">
        <v>465</v>
      </c>
      <c r="J822" s="260">
        <v>0</v>
      </c>
      <c r="K822" s="260"/>
      <c r="L822" s="63">
        <v>0</v>
      </c>
      <c r="M822" s="67"/>
      <c r="N822" s="63">
        <v>3430</v>
      </c>
      <c r="O822" s="67">
        <f t="shared" si="26"/>
        <v>-1</v>
      </c>
      <c r="T822" s="72"/>
      <c r="V822" s="66" t="s">
        <v>465</v>
      </c>
      <c r="W822" s="44" t="s">
        <v>2209</v>
      </c>
      <c r="X822" s="44">
        <v>238989.75</v>
      </c>
      <c r="Y822" s="454"/>
    </row>
    <row r="823" spans="1:25" ht="18" customHeight="1">
      <c r="A823" s="78"/>
      <c r="B823" s="79"/>
      <c r="C823" s="79"/>
      <c r="D823" s="79"/>
      <c r="E823" s="67"/>
      <c r="F823" s="79"/>
      <c r="G823" s="67"/>
      <c r="H823" s="66">
        <v>2110799</v>
      </c>
      <c r="I823" s="66" t="s">
        <v>466</v>
      </c>
      <c r="J823" s="260">
        <v>671</v>
      </c>
      <c r="K823" s="260"/>
      <c r="L823" s="63">
        <v>716</v>
      </c>
      <c r="M823" s="67"/>
      <c r="N823" s="63">
        <v>708</v>
      </c>
      <c r="O823" s="67">
        <f t="shared" si="26"/>
        <v>1.1299435028248483E-2</v>
      </c>
      <c r="T823" s="72"/>
      <c r="V823" s="66" t="s">
        <v>466</v>
      </c>
      <c r="W823" s="44" t="s">
        <v>2210</v>
      </c>
      <c r="X823" s="44">
        <v>0</v>
      </c>
      <c r="Y823" s="454"/>
    </row>
    <row r="824" spans="1:25" ht="39.75" customHeight="1">
      <c r="A824" s="78"/>
      <c r="B824" s="79"/>
      <c r="C824" s="79"/>
      <c r="D824" s="79"/>
      <c r="E824" s="67"/>
      <c r="F824" s="79"/>
      <c r="G824" s="67"/>
      <c r="H824" s="66">
        <v>21108</v>
      </c>
      <c r="I824" s="58" t="s">
        <v>467</v>
      </c>
      <c r="J824" s="260">
        <v>238989.75</v>
      </c>
      <c r="K824" s="228">
        <v>213403</v>
      </c>
      <c r="L824" s="63">
        <v>210847</v>
      </c>
      <c r="M824" s="67">
        <f>L824/K824</f>
        <v>0.988022661349653</v>
      </c>
      <c r="N824" s="63">
        <v>129554</v>
      </c>
      <c r="O824" s="67">
        <f t="shared" si="26"/>
        <v>0.62748352038532196</v>
      </c>
      <c r="T824" s="72"/>
      <c r="V824" s="58" t="s">
        <v>467</v>
      </c>
      <c r="W824" s="44" t="s">
        <v>2211</v>
      </c>
      <c r="X824" s="44">
        <v>0</v>
      </c>
      <c r="Y824" s="455" t="s">
        <v>3250</v>
      </c>
    </row>
    <row r="825" spans="1:25" ht="18" customHeight="1">
      <c r="A825" s="78"/>
      <c r="B825" s="79"/>
      <c r="C825" s="79"/>
      <c r="D825" s="79"/>
      <c r="E825" s="67"/>
      <c r="F825" s="79"/>
      <c r="G825" s="67"/>
      <c r="H825" s="66">
        <v>2110804</v>
      </c>
      <c r="I825" s="66" t="s">
        <v>468</v>
      </c>
      <c r="J825" s="260">
        <v>238989.75</v>
      </c>
      <c r="K825" s="260"/>
      <c r="L825" s="63">
        <v>210847</v>
      </c>
      <c r="M825" s="67"/>
      <c r="N825" s="63">
        <v>129554</v>
      </c>
      <c r="O825" s="67">
        <f t="shared" si="26"/>
        <v>0.62748352038532196</v>
      </c>
      <c r="T825" s="72"/>
      <c r="V825" s="66" t="s">
        <v>468</v>
      </c>
      <c r="W825" s="44" t="s">
        <v>1649</v>
      </c>
      <c r="X825" s="44">
        <v>0</v>
      </c>
      <c r="Y825" s="454"/>
    </row>
    <row r="826" spans="1:25" ht="18" customHeight="1">
      <c r="A826" s="78"/>
      <c r="B826" s="79"/>
      <c r="C826" s="79"/>
      <c r="D826" s="79"/>
      <c r="E826" s="67"/>
      <c r="F826" s="79"/>
      <c r="G826" s="67"/>
      <c r="H826" s="66">
        <v>2110899</v>
      </c>
      <c r="I826" s="58" t="s">
        <v>469</v>
      </c>
      <c r="J826" s="79"/>
      <c r="K826" s="79"/>
      <c r="L826" s="63"/>
      <c r="M826" s="67"/>
      <c r="N826" s="63"/>
      <c r="O826" s="67"/>
      <c r="T826" s="72"/>
      <c r="V826" s="58" t="s">
        <v>469</v>
      </c>
      <c r="W826" s="44" t="s">
        <v>1650</v>
      </c>
      <c r="X826" s="44">
        <v>0</v>
      </c>
      <c r="Y826" s="454"/>
    </row>
    <row r="827" spans="1:25" ht="18" customHeight="1">
      <c r="A827" s="78"/>
      <c r="B827" s="79"/>
      <c r="C827" s="79"/>
      <c r="D827" s="79"/>
      <c r="E827" s="67"/>
      <c r="F827" s="79"/>
      <c r="G827" s="67"/>
      <c r="H827" s="66">
        <v>21109</v>
      </c>
      <c r="I827" s="66" t="s">
        <v>470</v>
      </c>
      <c r="J827" s="79"/>
      <c r="K827" s="79"/>
      <c r="L827" s="63"/>
      <c r="M827" s="67"/>
      <c r="N827" s="63"/>
      <c r="O827" s="67"/>
      <c r="T827" s="72"/>
      <c r="V827" s="66" t="s">
        <v>470</v>
      </c>
      <c r="W827" s="44" t="s">
        <v>1651</v>
      </c>
      <c r="X827" s="44">
        <v>0</v>
      </c>
      <c r="Y827" s="454"/>
    </row>
    <row r="828" spans="1:25" ht="18" customHeight="1">
      <c r="A828" s="78"/>
      <c r="B828" s="79"/>
      <c r="C828" s="79"/>
      <c r="D828" s="79"/>
      <c r="E828" s="67"/>
      <c r="F828" s="79"/>
      <c r="G828" s="67"/>
      <c r="H828" s="66">
        <v>2110901</v>
      </c>
      <c r="I828" s="58" t="s">
        <v>2646</v>
      </c>
      <c r="J828" s="79"/>
      <c r="K828" s="79"/>
      <c r="L828" s="63"/>
      <c r="M828" s="67"/>
      <c r="N828" s="63"/>
      <c r="O828" s="67"/>
      <c r="T828" s="72"/>
      <c r="V828" s="58" t="s">
        <v>1590</v>
      </c>
      <c r="W828" s="44" t="s">
        <v>2212</v>
      </c>
      <c r="X828" s="44">
        <v>0</v>
      </c>
      <c r="Y828" s="454"/>
    </row>
    <row r="829" spans="1:25" ht="18" customHeight="1">
      <c r="A829" s="78"/>
      <c r="B829" s="79"/>
      <c r="C829" s="79"/>
      <c r="D829" s="79"/>
      <c r="E829" s="67"/>
      <c r="F829" s="79"/>
      <c r="G829" s="67"/>
      <c r="H829" s="66">
        <v>21110</v>
      </c>
      <c r="I829" s="66" t="s">
        <v>2647</v>
      </c>
      <c r="J829" s="79"/>
      <c r="K829" s="79"/>
      <c r="L829" s="63"/>
      <c r="M829" s="67"/>
      <c r="N829" s="63"/>
      <c r="O829" s="67"/>
      <c r="T829" s="72"/>
      <c r="V829" s="66" t="s">
        <v>1589</v>
      </c>
      <c r="W829" s="44" t="s">
        <v>2213</v>
      </c>
      <c r="X829" s="44">
        <v>0</v>
      </c>
      <c r="Y829" s="454"/>
    </row>
    <row r="830" spans="1:25" ht="18" customHeight="1">
      <c r="A830" s="78"/>
      <c r="B830" s="79"/>
      <c r="C830" s="79"/>
      <c r="D830" s="79"/>
      <c r="E830" s="67"/>
      <c r="F830" s="79"/>
      <c r="G830" s="67"/>
      <c r="H830" s="66">
        <v>2111001</v>
      </c>
      <c r="I830" s="58" t="s">
        <v>471</v>
      </c>
      <c r="J830" s="79"/>
      <c r="K830" s="79">
        <v>24</v>
      </c>
      <c r="L830" s="79">
        <v>24</v>
      </c>
      <c r="M830" s="67">
        <f>L830/K830</f>
        <v>1</v>
      </c>
      <c r="N830" s="79"/>
      <c r="O830" s="67"/>
      <c r="T830" s="72"/>
      <c r="V830" s="58" t="s">
        <v>471</v>
      </c>
      <c r="W830" s="44" t="s">
        <v>2214</v>
      </c>
      <c r="X830" s="44">
        <v>0</v>
      </c>
      <c r="Y830" s="454"/>
    </row>
    <row r="831" spans="1:25" ht="18" customHeight="1">
      <c r="A831" s="78"/>
      <c r="B831" s="79"/>
      <c r="C831" s="79"/>
      <c r="D831" s="79"/>
      <c r="E831" s="67"/>
      <c r="F831" s="79"/>
      <c r="G831" s="67"/>
      <c r="H831" s="66">
        <v>21111</v>
      </c>
      <c r="I831" s="66" t="s">
        <v>1101</v>
      </c>
      <c r="J831" s="79"/>
      <c r="K831" s="79"/>
      <c r="L831" s="79"/>
      <c r="M831" s="67"/>
      <c r="N831" s="79"/>
      <c r="O831" s="67"/>
      <c r="T831" s="72"/>
      <c r="V831" s="66" t="s">
        <v>1101</v>
      </c>
      <c r="W831" s="44" t="s">
        <v>2215</v>
      </c>
      <c r="X831" s="44">
        <v>0</v>
      </c>
      <c r="Y831" s="454"/>
    </row>
    <row r="832" spans="1:25" ht="18" customHeight="1">
      <c r="A832" s="78"/>
      <c r="B832" s="79"/>
      <c r="C832" s="79"/>
      <c r="D832" s="79"/>
      <c r="E832" s="67"/>
      <c r="F832" s="79"/>
      <c r="G832" s="67"/>
      <c r="H832" s="66">
        <v>2111101</v>
      </c>
      <c r="I832" s="66" t="s">
        <v>1102</v>
      </c>
      <c r="J832" s="79"/>
      <c r="K832" s="79"/>
      <c r="L832" s="79"/>
      <c r="M832" s="67"/>
      <c r="N832" s="79"/>
      <c r="O832" s="67"/>
      <c r="T832" s="72"/>
      <c r="V832" s="66" t="s">
        <v>1102</v>
      </c>
      <c r="W832" s="44" t="s">
        <v>2216</v>
      </c>
      <c r="X832" s="44">
        <v>0</v>
      </c>
      <c r="Y832" s="454"/>
    </row>
    <row r="833" spans="1:25" ht="18" customHeight="1">
      <c r="A833" s="78"/>
      <c r="B833" s="79"/>
      <c r="C833" s="79"/>
      <c r="D833" s="79"/>
      <c r="E833" s="67"/>
      <c r="F833" s="79"/>
      <c r="G833" s="67"/>
      <c r="H833" s="66">
        <v>2111102</v>
      </c>
      <c r="I833" s="66" t="s">
        <v>1103</v>
      </c>
      <c r="J833" s="79"/>
      <c r="K833" s="79"/>
      <c r="L833" s="79"/>
      <c r="M833" s="67"/>
      <c r="N833" s="79"/>
      <c r="O833" s="67"/>
      <c r="T833" s="72"/>
      <c r="V833" s="66" t="s">
        <v>1103</v>
      </c>
      <c r="W833" s="44" t="s">
        <v>2217</v>
      </c>
      <c r="X833" s="44">
        <v>0</v>
      </c>
      <c r="Y833" s="454"/>
    </row>
    <row r="834" spans="1:25" ht="18" customHeight="1">
      <c r="A834" s="78"/>
      <c r="B834" s="79"/>
      <c r="C834" s="79"/>
      <c r="D834" s="79"/>
      <c r="E834" s="67"/>
      <c r="F834" s="79"/>
      <c r="G834" s="67"/>
      <c r="H834" s="66">
        <v>2111103</v>
      </c>
      <c r="I834" s="66" t="s">
        <v>472</v>
      </c>
      <c r="J834" s="79"/>
      <c r="K834" s="79"/>
      <c r="L834" s="79"/>
      <c r="M834" s="67"/>
      <c r="N834" s="79"/>
      <c r="O834" s="67"/>
      <c r="T834" s="72"/>
      <c r="V834" s="66" t="s">
        <v>472</v>
      </c>
      <c r="W834" s="44" t="s">
        <v>2218</v>
      </c>
      <c r="X834" s="44">
        <v>0</v>
      </c>
      <c r="Y834" s="454"/>
    </row>
    <row r="835" spans="1:25" ht="18" customHeight="1">
      <c r="A835" s="78"/>
      <c r="B835" s="79"/>
      <c r="C835" s="79"/>
      <c r="D835" s="79"/>
      <c r="E835" s="67"/>
      <c r="F835" s="79"/>
      <c r="G835" s="67"/>
      <c r="H835" s="66">
        <v>2111104</v>
      </c>
      <c r="I835" s="66" t="s">
        <v>473</v>
      </c>
      <c r="J835" s="79"/>
      <c r="K835" s="79"/>
      <c r="L835" s="79"/>
      <c r="M835" s="67"/>
      <c r="N835" s="79"/>
      <c r="O835" s="67"/>
      <c r="T835" s="72"/>
      <c r="V835" s="66" t="s">
        <v>473</v>
      </c>
      <c r="W835" s="44" t="s">
        <v>1692</v>
      </c>
      <c r="X835" s="44">
        <v>0</v>
      </c>
      <c r="Y835" s="454"/>
    </row>
    <row r="836" spans="1:25" ht="18" customHeight="1">
      <c r="A836" s="78"/>
      <c r="B836" s="79"/>
      <c r="C836" s="79"/>
      <c r="D836" s="79"/>
      <c r="E836" s="67"/>
      <c r="F836" s="79"/>
      <c r="G836" s="67"/>
      <c r="H836" s="66">
        <v>2111199</v>
      </c>
      <c r="I836" s="66" t="s">
        <v>474</v>
      </c>
      <c r="J836" s="79"/>
      <c r="K836" s="79"/>
      <c r="L836" s="79"/>
      <c r="M836" s="67"/>
      <c r="N836" s="79"/>
      <c r="O836" s="67"/>
      <c r="T836" s="72"/>
      <c r="V836" s="66" t="s">
        <v>474</v>
      </c>
      <c r="W836" s="44" t="s">
        <v>2219</v>
      </c>
      <c r="X836" s="44">
        <v>0</v>
      </c>
      <c r="Y836" s="454"/>
    </row>
    <row r="837" spans="1:25" ht="18" customHeight="1">
      <c r="A837" s="78"/>
      <c r="B837" s="79"/>
      <c r="C837" s="79"/>
      <c r="D837" s="79"/>
      <c r="E837" s="67"/>
      <c r="F837" s="79"/>
      <c r="G837" s="67"/>
      <c r="H837" s="66">
        <v>21112</v>
      </c>
      <c r="I837" s="66" t="s">
        <v>475</v>
      </c>
      <c r="J837" s="79"/>
      <c r="K837" s="79"/>
      <c r="L837" s="79"/>
      <c r="M837" s="67"/>
      <c r="N837" s="79"/>
      <c r="O837" s="67"/>
      <c r="T837" s="72"/>
      <c r="V837" s="66" t="s">
        <v>475</v>
      </c>
      <c r="W837" s="44" t="s">
        <v>1658</v>
      </c>
      <c r="X837" s="44">
        <v>0</v>
      </c>
      <c r="Y837" s="454"/>
    </row>
    <row r="838" spans="1:25" ht="18" customHeight="1">
      <c r="A838" s="78"/>
      <c r="B838" s="79"/>
      <c r="C838" s="79"/>
      <c r="D838" s="79"/>
      <c r="E838" s="67"/>
      <c r="F838" s="79"/>
      <c r="G838" s="67"/>
      <c r="H838" s="66">
        <v>2111201</v>
      </c>
      <c r="I838" s="66" t="s">
        <v>476</v>
      </c>
      <c r="J838" s="79"/>
      <c r="K838" s="79"/>
      <c r="L838" s="79"/>
      <c r="M838" s="67"/>
      <c r="N838" s="79"/>
      <c r="O838" s="67"/>
      <c r="T838" s="72"/>
      <c r="V838" s="66" t="s">
        <v>476</v>
      </c>
      <c r="W838" s="44" t="s">
        <v>2220</v>
      </c>
      <c r="X838" s="44">
        <v>0</v>
      </c>
      <c r="Y838" s="454"/>
    </row>
    <row r="839" spans="1:25" ht="18" customHeight="1">
      <c r="A839" s="78"/>
      <c r="B839" s="79"/>
      <c r="C839" s="79"/>
      <c r="D839" s="79"/>
      <c r="E839" s="67"/>
      <c r="F839" s="79"/>
      <c r="G839" s="67"/>
      <c r="H839" s="66">
        <v>21113</v>
      </c>
      <c r="I839" s="66" t="s">
        <v>477</v>
      </c>
      <c r="J839" s="79"/>
      <c r="K839" s="79"/>
      <c r="L839" s="79"/>
      <c r="M839" s="67"/>
      <c r="N839" s="79"/>
      <c r="O839" s="67"/>
      <c r="T839" s="72"/>
      <c r="V839" s="66" t="s">
        <v>477</v>
      </c>
      <c r="W839" s="44" t="s">
        <v>2221</v>
      </c>
      <c r="X839" s="44">
        <v>363681</v>
      </c>
      <c r="Y839" s="454"/>
    </row>
    <row r="840" spans="1:25" ht="18" customHeight="1">
      <c r="A840" s="78"/>
      <c r="B840" s="79"/>
      <c r="C840" s="79"/>
      <c r="D840" s="79"/>
      <c r="E840" s="67"/>
      <c r="F840" s="79"/>
      <c r="G840" s="67"/>
      <c r="H840" s="66">
        <v>2111301</v>
      </c>
      <c r="I840" s="66" t="s">
        <v>478</v>
      </c>
      <c r="J840" s="79"/>
      <c r="K840" s="79"/>
      <c r="L840" s="79"/>
      <c r="M840" s="67"/>
      <c r="N840" s="79"/>
      <c r="O840" s="67"/>
      <c r="T840" s="72"/>
      <c r="V840" s="66" t="s">
        <v>478</v>
      </c>
      <c r="W840" s="44" t="s">
        <v>2222</v>
      </c>
      <c r="X840" s="44">
        <v>363681</v>
      </c>
      <c r="Y840" s="454"/>
    </row>
    <row r="841" spans="1:25" ht="18" customHeight="1">
      <c r="A841" s="78"/>
      <c r="B841" s="79"/>
      <c r="C841" s="79"/>
      <c r="D841" s="79"/>
      <c r="E841" s="67"/>
      <c r="F841" s="79"/>
      <c r="G841" s="67"/>
      <c r="H841" s="66"/>
      <c r="I841" s="66" t="s">
        <v>1143</v>
      </c>
      <c r="J841" s="79"/>
      <c r="K841" s="79"/>
      <c r="L841" s="79"/>
      <c r="M841" s="67"/>
      <c r="N841" s="79"/>
      <c r="O841" s="67"/>
      <c r="T841" s="72"/>
      <c r="V841" s="66" t="s">
        <v>1143</v>
      </c>
      <c r="W841" s="44" t="s">
        <v>1615</v>
      </c>
      <c r="X841" s="44">
        <v>3530650</v>
      </c>
      <c r="Y841" s="454"/>
    </row>
    <row r="842" spans="1:25" ht="18" customHeight="1">
      <c r="A842" s="78"/>
      <c r="B842" s="79"/>
      <c r="C842" s="79"/>
      <c r="D842" s="79"/>
      <c r="E842" s="67"/>
      <c r="F842" s="79"/>
      <c r="G842" s="67"/>
      <c r="H842" s="66"/>
      <c r="I842" s="66" t="s">
        <v>479</v>
      </c>
      <c r="J842" s="79"/>
      <c r="K842" s="79"/>
      <c r="L842" s="79"/>
      <c r="M842" s="67"/>
      <c r="N842" s="79"/>
      <c r="O842" s="67"/>
      <c r="T842" s="72"/>
      <c r="V842" s="66" t="s">
        <v>479</v>
      </c>
      <c r="W842" s="44" t="s">
        <v>2223</v>
      </c>
      <c r="X842" s="44">
        <v>36881</v>
      </c>
      <c r="Y842" s="454"/>
    </row>
    <row r="843" spans="1:25" ht="18" customHeight="1">
      <c r="A843" s="78"/>
      <c r="B843" s="79"/>
      <c r="C843" s="79"/>
      <c r="D843" s="79"/>
      <c r="E843" s="67"/>
      <c r="F843" s="79"/>
      <c r="G843" s="67"/>
      <c r="H843" s="66">
        <v>21114</v>
      </c>
      <c r="I843" s="66" t="s">
        <v>480</v>
      </c>
      <c r="J843" s="79"/>
      <c r="K843" s="79"/>
      <c r="L843" s="79"/>
      <c r="M843" s="67"/>
      <c r="N843" s="79"/>
      <c r="O843" s="67"/>
      <c r="T843" s="72"/>
      <c r="V843" s="66" t="s">
        <v>480</v>
      </c>
      <c r="W843" s="44" t="s">
        <v>2224</v>
      </c>
      <c r="X843" s="44">
        <v>8633</v>
      </c>
      <c r="Y843" s="454"/>
    </row>
    <row r="844" spans="1:25" ht="18" customHeight="1">
      <c r="A844" s="78"/>
      <c r="B844" s="79"/>
      <c r="C844" s="79"/>
      <c r="D844" s="79"/>
      <c r="E844" s="67"/>
      <c r="F844" s="79"/>
      <c r="G844" s="67"/>
      <c r="H844" s="66">
        <v>2111401</v>
      </c>
      <c r="I844" s="66" t="s">
        <v>1110</v>
      </c>
      <c r="J844" s="79"/>
      <c r="K844" s="79"/>
      <c r="L844" s="79"/>
      <c r="M844" s="67"/>
      <c r="N844" s="79"/>
      <c r="O844" s="67"/>
      <c r="T844" s="72"/>
      <c r="V844" s="66" t="s">
        <v>1110</v>
      </c>
      <c r="W844" s="44" t="s">
        <v>2225</v>
      </c>
      <c r="X844" s="44">
        <v>1245</v>
      </c>
      <c r="Y844" s="454"/>
    </row>
    <row r="845" spans="1:25" ht="18" customHeight="1">
      <c r="A845" s="78"/>
      <c r="B845" s="79"/>
      <c r="C845" s="79"/>
      <c r="D845" s="79"/>
      <c r="E845" s="67"/>
      <c r="F845" s="79"/>
      <c r="G845" s="67"/>
      <c r="H845" s="66">
        <v>2111402</v>
      </c>
      <c r="I845" s="66" t="s">
        <v>481</v>
      </c>
      <c r="J845" s="79"/>
      <c r="K845" s="79"/>
      <c r="L845" s="79">
        <v>24</v>
      </c>
      <c r="M845" s="67"/>
      <c r="N845" s="79"/>
      <c r="O845" s="67"/>
      <c r="T845" s="72"/>
      <c r="V845" s="66" t="s">
        <v>481</v>
      </c>
      <c r="W845" s="44" t="s">
        <v>2226</v>
      </c>
      <c r="X845" s="44">
        <v>0</v>
      </c>
      <c r="Y845" s="454"/>
    </row>
    <row r="846" spans="1:25" ht="68.25" customHeight="1">
      <c r="A846" s="78"/>
      <c r="B846" s="79"/>
      <c r="C846" s="79"/>
      <c r="D846" s="79"/>
      <c r="E846" s="67"/>
      <c r="F846" s="79"/>
      <c r="G846" s="67"/>
      <c r="H846" s="66">
        <v>2111403</v>
      </c>
      <c r="I846" s="58" t="s">
        <v>482</v>
      </c>
      <c r="J846" s="260">
        <v>363681</v>
      </c>
      <c r="K846" s="228">
        <v>231993</v>
      </c>
      <c r="L846" s="63">
        <v>231993</v>
      </c>
      <c r="M846" s="67">
        <f>L846/K846</f>
        <v>1</v>
      </c>
      <c r="N846" s="63">
        <v>421106</v>
      </c>
      <c r="O846" s="67">
        <f>L846/N846-1</f>
        <v>-0.44908645329204522</v>
      </c>
      <c r="T846" s="72"/>
      <c r="V846" s="58" t="s">
        <v>482</v>
      </c>
      <c r="W846" s="44" t="s">
        <v>2227</v>
      </c>
      <c r="X846" s="44">
        <v>3591</v>
      </c>
      <c r="Y846" s="455" t="s">
        <v>3251</v>
      </c>
    </row>
    <row r="847" spans="1:25" ht="18" customHeight="1">
      <c r="A847" s="78"/>
      <c r="B847" s="79"/>
      <c r="C847" s="79"/>
      <c r="D847" s="79"/>
      <c r="E847" s="67"/>
      <c r="F847" s="79"/>
      <c r="G847" s="67"/>
      <c r="H847" s="66">
        <v>2111404</v>
      </c>
      <c r="I847" s="66" t="s">
        <v>483</v>
      </c>
      <c r="J847" s="260">
        <v>363681</v>
      </c>
      <c r="K847" s="228"/>
      <c r="L847" s="63">
        <v>231993</v>
      </c>
      <c r="M847" s="59"/>
      <c r="N847" s="63">
        <v>421106</v>
      </c>
      <c r="O847" s="67">
        <f>L847/N847-1</f>
        <v>-0.44908645329204522</v>
      </c>
      <c r="T847" s="72"/>
      <c r="V847" s="66" t="s">
        <v>483</v>
      </c>
      <c r="W847" s="44" t="s">
        <v>2228</v>
      </c>
      <c r="X847" s="44">
        <v>1522</v>
      </c>
      <c r="Y847" s="454"/>
    </row>
    <row r="848" spans="1:25" ht="18" customHeight="1">
      <c r="A848" s="78"/>
      <c r="B848" s="79"/>
      <c r="C848" s="79"/>
      <c r="D848" s="79"/>
      <c r="E848" s="67"/>
      <c r="F848" s="79"/>
      <c r="G848" s="67"/>
      <c r="H848" s="66">
        <v>2111405</v>
      </c>
      <c r="I848" s="58" t="s">
        <v>484</v>
      </c>
      <c r="J848" s="261">
        <v>3530650</v>
      </c>
      <c r="K848" s="231">
        <v>2257974</v>
      </c>
      <c r="L848" s="56">
        <v>1657974</v>
      </c>
      <c r="M848" s="67">
        <f>L848/K848</f>
        <v>0.73427506251179153</v>
      </c>
      <c r="N848" s="56">
        <v>1697004</v>
      </c>
      <c r="O848" s="67">
        <f>L848/N848-1</f>
        <v>-2.2999356513007663E-2</v>
      </c>
      <c r="T848" s="72"/>
      <c r="V848" s="58" t="s">
        <v>484</v>
      </c>
      <c r="W848" s="44" t="s">
        <v>2229</v>
      </c>
      <c r="X848" s="44">
        <v>1667</v>
      </c>
      <c r="Y848" s="454"/>
    </row>
    <row r="849" spans="1:25" ht="38.25" customHeight="1">
      <c r="A849" s="78"/>
      <c r="B849" s="79"/>
      <c r="C849" s="79"/>
      <c r="D849" s="79"/>
      <c r="E849" s="67"/>
      <c r="F849" s="79"/>
      <c r="G849" s="67"/>
      <c r="H849" s="66">
        <v>2111406</v>
      </c>
      <c r="I849" s="58" t="s">
        <v>485</v>
      </c>
      <c r="J849" s="260">
        <v>47381</v>
      </c>
      <c r="K849" s="228">
        <v>34084</v>
      </c>
      <c r="L849" s="63">
        <v>34084</v>
      </c>
      <c r="M849" s="67">
        <f>L849/K849</f>
        <v>1</v>
      </c>
      <c r="N849" s="63">
        <v>103324</v>
      </c>
      <c r="O849" s="67">
        <f>L849/N849-1</f>
        <v>-0.67012504355232083</v>
      </c>
      <c r="T849" s="72"/>
      <c r="V849" s="58" t="s">
        <v>485</v>
      </c>
      <c r="W849" s="44" t="s">
        <v>2230</v>
      </c>
      <c r="X849" s="44">
        <v>3402</v>
      </c>
      <c r="Y849" s="455" t="s">
        <v>3252</v>
      </c>
    </row>
    <row r="850" spans="1:25" ht="18" customHeight="1">
      <c r="A850" s="78"/>
      <c r="B850" s="79"/>
      <c r="C850" s="79"/>
      <c r="D850" s="79"/>
      <c r="E850" s="67"/>
      <c r="F850" s="79"/>
      <c r="G850" s="67"/>
      <c r="H850" s="66">
        <v>2111407</v>
      </c>
      <c r="I850" s="66" t="s">
        <v>1101</v>
      </c>
      <c r="J850" s="260">
        <v>8633</v>
      </c>
      <c r="K850" s="260"/>
      <c r="L850" s="63">
        <v>9294</v>
      </c>
      <c r="M850" s="67"/>
      <c r="N850" s="63">
        <v>11461</v>
      </c>
      <c r="O850" s="67">
        <f t="shared" ref="O850:O913" si="27">L850/N850-1</f>
        <v>-0.18907599685891285</v>
      </c>
      <c r="T850" s="72"/>
      <c r="V850" s="66" t="s">
        <v>1101</v>
      </c>
      <c r="W850" s="44" t="s">
        <v>2231</v>
      </c>
      <c r="X850" s="44">
        <v>4995</v>
      </c>
      <c r="Y850" s="454"/>
    </row>
    <row r="851" spans="1:25" ht="18" customHeight="1">
      <c r="A851" s="78"/>
      <c r="B851" s="79"/>
      <c r="C851" s="79"/>
      <c r="D851" s="79"/>
      <c r="E851" s="67"/>
      <c r="F851" s="79"/>
      <c r="G851" s="67"/>
      <c r="H851" s="66">
        <v>2111408</v>
      </c>
      <c r="I851" s="66" t="s">
        <v>1102</v>
      </c>
      <c r="J851" s="260">
        <v>1245</v>
      </c>
      <c r="K851" s="260"/>
      <c r="L851" s="63">
        <v>1329</v>
      </c>
      <c r="M851" s="67"/>
      <c r="N851" s="63">
        <v>1220</v>
      </c>
      <c r="O851" s="67">
        <f t="shared" si="27"/>
        <v>8.9344262295081966E-2</v>
      </c>
      <c r="T851" s="72"/>
      <c r="V851" s="66" t="s">
        <v>1102</v>
      </c>
      <c r="W851" s="44" t="s">
        <v>2232</v>
      </c>
      <c r="X851" s="44">
        <v>1283</v>
      </c>
      <c r="Y851" s="454"/>
    </row>
    <row r="852" spans="1:25" ht="18" customHeight="1">
      <c r="A852" s="78"/>
      <c r="B852" s="79"/>
      <c r="C852" s="79"/>
      <c r="D852" s="79"/>
      <c r="E852" s="67"/>
      <c r="F852" s="79"/>
      <c r="G852" s="67"/>
      <c r="H852" s="66">
        <v>2111409</v>
      </c>
      <c r="I852" s="66" t="s">
        <v>1103</v>
      </c>
      <c r="J852" s="260">
        <v>0</v>
      </c>
      <c r="K852" s="260"/>
      <c r="L852" s="63">
        <v>0</v>
      </c>
      <c r="M852" s="67"/>
      <c r="N852" s="63">
        <v>0</v>
      </c>
      <c r="O852" s="67"/>
      <c r="T852" s="72"/>
      <c r="V852" s="66" t="s">
        <v>1103</v>
      </c>
      <c r="W852" s="44" t="s">
        <v>2233</v>
      </c>
      <c r="X852" s="44">
        <v>0</v>
      </c>
      <c r="Y852" s="454"/>
    </row>
    <row r="853" spans="1:25" ht="18" customHeight="1">
      <c r="A853" s="78"/>
      <c r="B853" s="79"/>
      <c r="C853" s="79"/>
      <c r="D853" s="79"/>
      <c r="E853" s="67"/>
      <c r="F853" s="79"/>
      <c r="G853" s="67"/>
      <c r="H853" s="66">
        <v>2111410</v>
      </c>
      <c r="I853" s="66" t="s">
        <v>486</v>
      </c>
      <c r="J853" s="260">
        <v>3591</v>
      </c>
      <c r="K853" s="260"/>
      <c r="L853" s="63">
        <v>3455</v>
      </c>
      <c r="M853" s="67"/>
      <c r="N853" s="63">
        <v>3881</v>
      </c>
      <c r="O853" s="67">
        <f t="shared" si="27"/>
        <v>-0.10976552434939446</v>
      </c>
      <c r="T853" s="72"/>
      <c r="V853" s="66" t="s">
        <v>486</v>
      </c>
      <c r="W853" s="44" t="s">
        <v>2234</v>
      </c>
      <c r="X853" s="44">
        <v>21043</v>
      </c>
      <c r="Y853" s="454"/>
    </row>
    <row r="854" spans="1:25" ht="18" customHeight="1">
      <c r="A854" s="78"/>
      <c r="B854" s="79"/>
      <c r="C854" s="79"/>
      <c r="D854" s="79"/>
      <c r="E854" s="67"/>
      <c r="F854" s="79"/>
      <c r="G854" s="67"/>
      <c r="H854" s="66">
        <v>2111411</v>
      </c>
      <c r="I854" s="66" t="s">
        <v>487</v>
      </c>
      <c r="J854" s="260">
        <v>1522</v>
      </c>
      <c r="K854" s="260"/>
      <c r="L854" s="63">
        <v>1493</v>
      </c>
      <c r="M854" s="67"/>
      <c r="N854" s="63">
        <v>155</v>
      </c>
      <c r="O854" s="67">
        <f t="shared" si="27"/>
        <v>8.6322580645161295</v>
      </c>
      <c r="T854" s="72"/>
      <c r="V854" s="66" t="s">
        <v>487</v>
      </c>
      <c r="W854" s="44" t="s">
        <v>2235</v>
      </c>
      <c r="X854" s="44">
        <v>6607</v>
      </c>
      <c r="Y854" s="454"/>
    </row>
    <row r="855" spans="1:25" ht="18" customHeight="1">
      <c r="A855" s="78"/>
      <c r="B855" s="79"/>
      <c r="C855" s="79"/>
      <c r="D855" s="79"/>
      <c r="E855" s="67"/>
      <c r="F855" s="79"/>
      <c r="G855" s="67"/>
      <c r="H855" s="66">
        <v>2111412</v>
      </c>
      <c r="I855" s="66" t="s">
        <v>488</v>
      </c>
      <c r="J855" s="260">
        <v>1667</v>
      </c>
      <c r="K855" s="260"/>
      <c r="L855" s="63">
        <v>1674</v>
      </c>
      <c r="M855" s="67"/>
      <c r="N855" s="63">
        <v>518</v>
      </c>
      <c r="O855" s="67">
        <f t="shared" si="27"/>
        <v>2.2316602316602316</v>
      </c>
      <c r="T855" s="72"/>
      <c r="V855" s="66" t="s">
        <v>488</v>
      </c>
      <c r="W855" s="44" t="s">
        <v>2236</v>
      </c>
      <c r="X855" s="44">
        <v>6607</v>
      </c>
      <c r="Y855" s="454"/>
    </row>
    <row r="856" spans="1:25" ht="18" customHeight="1">
      <c r="A856" s="78"/>
      <c r="B856" s="79"/>
      <c r="C856" s="79"/>
      <c r="D856" s="79"/>
      <c r="E856" s="67"/>
      <c r="F856" s="79"/>
      <c r="G856" s="67"/>
      <c r="H856" s="66">
        <v>2111413</v>
      </c>
      <c r="I856" s="66" t="s">
        <v>489</v>
      </c>
      <c r="J856" s="260">
        <v>3402</v>
      </c>
      <c r="K856" s="260"/>
      <c r="L856" s="63">
        <v>843</v>
      </c>
      <c r="M856" s="67"/>
      <c r="N856" s="63">
        <v>72953</v>
      </c>
      <c r="O856" s="67">
        <f t="shared" si="27"/>
        <v>-0.98844461502611269</v>
      </c>
      <c r="T856" s="72"/>
      <c r="V856" s="66" t="s">
        <v>489</v>
      </c>
      <c r="W856" s="44" t="s">
        <v>2237</v>
      </c>
      <c r="X856" s="44">
        <v>1868126.87</v>
      </c>
      <c r="Y856" s="454"/>
    </row>
    <row r="857" spans="1:25" ht="18" customHeight="1">
      <c r="A857" s="78"/>
      <c r="B857" s="79"/>
      <c r="C857" s="79"/>
      <c r="D857" s="79"/>
      <c r="E857" s="67"/>
      <c r="F857" s="79"/>
      <c r="G857" s="67"/>
      <c r="H857" s="66">
        <v>2111450</v>
      </c>
      <c r="I857" s="66" t="s">
        <v>490</v>
      </c>
      <c r="J857" s="260">
        <v>4995</v>
      </c>
      <c r="K857" s="260"/>
      <c r="L857" s="63">
        <v>4386</v>
      </c>
      <c r="M857" s="67"/>
      <c r="N857" s="63">
        <v>3672</v>
      </c>
      <c r="O857" s="67">
        <f t="shared" si="27"/>
        <v>0.19444444444444442</v>
      </c>
      <c r="T857" s="72"/>
      <c r="V857" s="66" t="s">
        <v>490</v>
      </c>
      <c r="W857" s="44" t="s">
        <v>2238</v>
      </c>
      <c r="X857" s="44">
        <v>502450</v>
      </c>
      <c r="Y857" s="454"/>
    </row>
    <row r="858" spans="1:25" ht="18" customHeight="1">
      <c r="A858" s="78"/>
      <c r="B858" s="79"/>
      <c r="C858" s="79"/>
      <c r="D858" s="79"/>
      <c r="E858" s="67"/>
      <c r="F858" s="79"/>
      <c r="G858" s="67"/>
      <c r="H858" s="66">
        <v>2111499</v>
      </c>
      <c r="I858" s="66" t="s">
        <v>491</v>
      </c>
      <c r="J858" s="260">
        <v>1283</v>
      </c>
      <c r="K858" s="260"/>
      <c r="L858" s="63">
        <v>1279</v>
      </c>
      <c r="M858" s="67"/>
      <c r="N858" s="63">
        <v>891</v>
      </c>
      <c r="O858" s="67">
        <f t="shared" si="27"/>
        <v>0.43546576879910215</v>
      </c>
      <c r="T858" s="72"/>
      <c r="V858" s="66" t="s">
        <v>491</v>
      </c>
      <c r="W858" s="44" t="s">
        <v>2239</v>
      </c>
      <c r="X858" s="44">
        <v>1365676.87</v>
      </c>
      <c r="Y858" s="454"/>
    </row>
    <row r="859" spans="1:25" ht="18" customHeight="1">
      <c r="A859" s="78"/>
      <c r="B859" s="79"/>
      <c r="C859" s="79"/>
      <c r="D859" s="79"/>
      <c r="E859" s="67"/>
      <c r="F859" s="79"/>
      <c r="G859" s="67"/>
      <c r="H859" s="66">
        <v>21199</v>
      </c>
      <c r="I859" s="66" t="s">
        <v>492</v>
      </c>
      <c r="J859" s="260">
        <v>0</v>
      </c>
      <c r="K859" s="260"/>
      <c r="L859" s="63">
        <v>0</v>
      </c>
      <c r="M859" s="67"/>
      <c r="N859" s="63">
        <v>0</v>
      </c>
      <c r="O859" s="67"/>
      <c r="T859" s="72"/>
      <c r="V859" s="66" t="s">
        <v>492</v>
      </c>
      <c r="W859" s="44" t="s">
        <v>2240</v>
      </c>
      <c r="X859" s="44">
        <v>162458</v>
      </c>
      <c r="Y859" s="454"/>
    </row>
    <row r="860" spans="1:25" ht="18" customHeight="1">
      <c r="A860" s="78"/>
      <c r="B860" s="79"/>
      <c r="C860" s="79"/>
      <c r="D860" s="79"/>
      <c r="E860" s="67"/>
      <c r="F860" s="79"/>
      <c r="G860" s="67"/>
      <c r="H860" s="66">
        <v>2119901</v>
      </c>
      <c r="I860" s="66" t="s">
        <v>493</v>
      </c>
      <c r="J860" s="260">
        <v>21043</v>
      </c>
      <c r="K860" s="260"/>
      <c r="L860" s="63">
        <v>10331</v>
      </c>
      <c r="M860" s="67"/>
      <c r="N860" s="63">
        <v>8573</v>
      </c>
      <c r="O860" s="67">
        <f t="shared" si="27"/>
        <v>0.20506240522570862</v>
      </c>
      <c r="T860" s="72"/>
      <c r="V860" s="66" t="s">
        <v>493</v>
      </c>
      <c r="W860" s="44" t="s">
        <v>2241</v>
      </c>
      <c r="X860" s="44">
        <v>162458</v>
      </c>
      <c r="Y860" s="454"/>
    </row>
    <row r="861" spans="1:25" s="84" customFormat="1" ht="18" customHeight="1">
      <c r="A861" s="83"/>
      <c r="B861" s="82"/>
      <c r="C861" s="82"/>
      <c r="D861" s="82"/>
      <c r="E861" s="59"/>
      <c r="F861" s="82"/>
      <c r="G861" s="59"/>
      <c r="H861" s="58">
        <v>212</v>
      </c>
      <c r="I861" s="58" t="s">
        <v>494</v>
      </c>
      <c r="J861" s="260">
        <v>6607</v>
      </c>
      <c r="K861" s="228">
        <v>5639</v>
      </c>
      <c r="L861" s="63">
        <v>5639</v>
      </c>
      <c r="M861" s="67">
        <f>L861/K861</f>
        <v>1</v>
      </c>
      <c r="N861" s="63">
        <v>5563</v>
      </c>
      <c r="O861" s="67">
        <f t="shared" si="27"/>
        <v>1.3661693330936586E-2</v>
      </c>
      <c r="P861" s="60"/>
      <c r="T861" s="71"/>
      <c r="V861" s="58" t="s">
        <v>494</v>
      </c>
      <c r="W861" s="44" t="s">
        <v>2242</v>
      </c>
      <c r="X861" s="44">
        <v>6073</v>
      </c>
      <c r="Y861" s="454"/>
    </row>
    <row r="862" spans="1:25" ht="18" customHeight="1">
      <c r="A862" s="78"/>
      <c r="B862" s="79"/>
      <c r="C862" s="79"/>
      <c r="D862" s="79"/>
      <c r="E862" s="67"/>
      <c r="F862" s="79"/>
      <c r="G862" s="67"/>
      <c r="H862" s="66">
        <v>21201</v>
      </c>
      <c r="I862" s="66" t="s">
        <v>495</v>
      </c>
      <c r="J862" s="260">
        <v>6607</v>
      </c>
      <c r="K862" s="260"/>
      <c r="L862" s="63">
        <v>5639</v>
      </c>
      <c r="M862" s="67"/>
      <c r="N862" s="63">
        <v>5563</v>
      </c>
      <c r="O862" s="67">
        <f t="shared" si="27"/>
        <v>1.3661693330936586E-2</v>
      </c>
      <c r="T862" s="71" t="s">
        <v>1058</v>
      </c>
      <c r="U862" s="44">
        <v>901712</v>
      </c>
      <c r="V862" s="66" t="s">
        <v>495</v>
      </c>
      <c r="W862" s="44" t="s">
        <v>2243</v>
      </c>
      <c r="X862" s="44">
        <v>1440004</v>
      </c>
      <c r="Y862" s="454"/>
    </row>
    <row r="863" spans="1:25" ht="41.25" customHeight="1">
      <c r="A863" s="78"/>
      <c r="B863" s="79"/>
      <c r="C863" s="79"/>
      <c r="D863" s="79"/>
      <c r="E863" s="67"/>
      <c r="F863" s="79"/>
      <c r="G863" s="67"/>
      <c r="H863" s="66">
        <v>2120101</v>
      </c>
      <c r="I863" s="58" t="s">
        <v>496</v>
      </c>
      <c r="J863" s="265">
        <v>1868126.87</v>
      </c>
      <c r="K863" s="228">
        <v>996086</v>
      </c>
      <c r="L863" s="63">
        <v>396086</v>
      </c>
      <c r="M863" s="67">
        <f>L863/K863</f>
        <v>0.39764237224496679</v>
      </c>
      <c r="N863" s="63">
        <v>1412738</v>
      </c>
      <c r="O863" s="67">
        <f t="shared" si="27"/>
        <v>-0.71963237344787212</v>
      </c>
      <c r="T863" s="72" t="s">
        <v>485</v>
      </c>
      <c r="U863" s="44">
        <v>26747</v>
      </c>
      <c r="V863" s="58" t="s">
        <v>496</v>
      </c>
      <c r="W863" s="44" t="s">
        <v>2244</v>
      </c>
      <c r="X863" s="44">
        <v>1440004</v>
      </c>
      <c r="Y863" s="455" t="s">
        <v>3281</v>
      </c>
    </row>
    <row r="864" spans="1:25" ht="18" customHeight="1">
      <c r="A864" s="78"/>
      <c r="B864" s="79"/>
      <c r="C864" s="79"/>
      <c r="D864" s="79"/>
      <c r="E864" s="67"/>
      <c r="F864" s="79"/>
      <c r="G864" s="67"/>
      <c r="H864" s="66">
        <v>2120102</v>
      </c>
      <c r="I864" s="66" t="s">
        <v>497</v>
      </c>
      <c r="J864" s="260">
        <v>502450</v>
      </c>
      <c r="K864" s="260"/>
      <c r="L864" s="63">
        <v>52391</v>
      </c>
      <c r="M864" s="67"/>
      <c r="N864" s="63">
        <v>0</v>
      </c>
      <c r="O864" s="67"/>
      <c r="T864" s="72" t="s">
        <v>1027</v>
      </c>
      <c r="U864" s="44">
        <v>5918</v>
      </c>
      <c r="V864" s="66" t="s">
        <v>497</v>
      </c>
      <c r="W864" s="44" t="s">
        <v>1616</v>
      </c>
      <c r="X864" s="44">
        <v>917394.66999999993</v>
      </c>
      <c r="Y864" s="454"/>
    </row>
    <row r="865" spans="1:25" ht="18" customHeight="1">
      <c r="A865" s="78"/>
      <c r="B865" s="79"/>
      <c r="C865" s="79"/>
      <c r="D865" s="79"/>
      <c r="E865" s="67"/>
      <c r="F865" s="79"/>
      <c r="G865" s="67"/>
      <c r="H865" s="66">
        <v>2120103</v>
      </c>
      <c r="I865" s="66" t="s">
        <v>498</v>
      </c>
      <c r="J865" s="260">
        <v>1365676.87</v>
      </c>
      <c r="K865" s="260"/>
      <c r="L865" s="63">
        <v>343695</v>
      </c>
      <c r="M865" s="67"/>
      <c r="N865" s="63">
        <v>1412738</v>
      </c>
      <c r="O865" s="67">
        <f t="shared" si="27"/>
        <v>-0.75671709828715583</v>
      </c>
      <c r="T865" s="72" t="s">
        <v>496</v>
      </c>
      <c r="U865" s="44">
        <v>24097</v>
      </c>
      <c r="V865" s="66" t="s">
        <v>498</v>
      </c>
      <c r="W865" s="44" t="s">
        <v>2245</v>
      </c>
      <c r="X865" s="44">
        <v>23771.119999999999</v>
      </c>
      <c r="Y865" s="454"/>
    </row>
    <row r="866" spans="1:25" ht="18" customHeight="1">
      <c r="A866" s="78"/>
      <c r="B866" s="79"/>
      <c r="C866" s="79"/>
      <c r="D866" s="79"/>
      <c r="E866" s="67"/>
      <c r="F866" s="79"/>
      <c r="G866" s="67"/>
      <c r="H866" s="66">
        <v>2120104</v>
      </c>
      <c r="I866" s="58" t="s">
        <v>499</v>
      </c>
      <c r="J866" s="260">
        <v>162458</v>
      </c>
      <c r="K866" s="228">
        <v>135838</v>
      </c>
      <c r="L866" s="63">
        <v>135838</v>
      </c>
      <c r="M866" s="67">
        <f>L866/K866</f>
        <v>1</v>
      </c>
      <c r="N866" s="63">
        <v>117873</v>
      </c>
      <c r="O866" s="67">
        <f t="shared" si="27"/>
        <v>0.15240979698489054</v>
      </c>
      <c r="T866" s="72" t="s">
        <v>1028</v>
      </c>
      <c r="U866" s="44">
        <v>101302</v>
      </c>
      <c r="V866" s="58" t="s">
        <v>499</v>
      </c>
      <c r="W866" s="44" t="s">
        <v>2224</v>
      </c>
      <c r="X866" s="44">
        <v>1613.56</v>
      </c>
      <c r="Y866" s="454"/>
    </row>
    <row r="867" spans="1:25" ht="18" customHeight="1">
      <c r="A867" s="78"/>
      <c r="B867" s="79"/>
      <c r="C867" s="79"/>
      <c r="D867" s="79"/>
      <c r="E867" s="67"/>
      <c r="F867" s="79"/>
      <c r="G867" s="67"/>
      <c r="H867" s="66">
        <v>2120105</v>
      </c>
      <c r="I867" s="66" t="s">
        <v>500</v>
      </c>
      <c r="J867" s="260">
        <v>162458</v>
      </c>
      <c r="K867" s="228"/>
      <c r="L867" s="63">
        <v>135838</v>
      </c>
      <c r="M867" s="67"/>
      <c r="N867" s="63">
        <v>117873</v>
      </c>
      <c r="O867" s="67">
        <f t="shared" si="27"/>
        <v>0.15240979698489054</v>
      </c>
      <c r="T867" s="72" t="s">
        <v>1029</v>
      </c>
      <c r="U867" s="44">
        <v>5837</v>
      </c>
      <c r="V867" s="66" t="s">
        <v>500</v>
      </c>
      <c r="W867" s="44" t="s">
        <v>2225</v>
      </c>
      <c r="X867" s="44">
        <v>227.92</v>
      </c>
      <c r="Y867" s="454"/>
    </row>
    <row r="868" spans="1:25" ht="18" customHeight="1">
      <c r="A868" s="78"/>
      <c r="B868" s="79"/>
      <c r="C868" s="79"/>
      <c r="D868" s="79"/>
      <c r="E868" s="67"/>
      <c r="F868" s="79"/>
      <c r="G868" s="67"/>
      <c r="H868" s="66">
        <v>2120106</v>
      </c>
      <c r="I868" s="58" t="s">
        <v>501</v>
      </c>
      <c r="J868" s="260">
        <v>6073</v>
      </c>
      <c r="K868" s="228">
        <v>5600</v>
      </c>
      <c r="L868" s="63">
        <v>5600</v>
      </c>
      <c r="M868" s="67">
        <f>L868/K868</f>
        <v>1</v>
      </c>
      <c r="N868" s="63">
        <v>5442</v>
      </c>
      <c r="O868" s="67">
        <f t="shared" si="27"/>
        <v>2.9033443586916619E-2</v>
      </c>
      <c r="T868" s="72" t="s">
        <v>1059</v>
      </c>
      <c r="U868" s="44">
        <v>737811</v>
      </c>
      <c r="V868" s="58" t="s">
        <v>501</v>
      </c>
      <c r="W868" s="44" t="s">
        <v>2226</v>
      </c>
      <c r="X868" s="44">
        <v>0</v>
      </c>
      <c r="Y868" s="454"/>
    </row>
    <row r="869" spans="1:25" ht="18" customHeight="1">
      <c r="A869" s="78"/>
      <c r="B869" s="79"/>
      <c r="C869" s="79"/>
      <c r="D869" s="79"/>
      <c r="E869" s="67"/>
      <c r="F869" s="79"/>
      <c r="G869" s="67"/>
      <c r="H869" s="66">
        <v>2120107</v>
      </c>
      <c r="I869" s="66" t="s">
        <v>502</v>
      </c>
      <c r="J869" s="260">
        <v>6073</v>
      </c>
      <c r="K869" s="228"/>
      <c r="L869" s="63">
        <v>5600</v>
      </c>
      <c r="M869" s="67"/>
      <c r="N869" s="63">
        <v>5442</v>
      </c>
      <c r="O869" s="67">
        <f t="shared" si="27"/>
        <v>2.9033443586916619E-2</v>
      </c>
      <c r="T869" s="88"/>
      <c r="V869" s="66" t="s">
        <v>502</v>
      </c>
      <c r="W869" s="44" t="s">
        <v>2246</v>
      </c>
      <c r="X869" s="44">
        <v>1872.36</v>
      </c>
      <c r="Y869" s="454"/>
    </row>
    <row r="870" spans="1:25" ht="38.25" customHeight="1">
      <c r="A870" s="78"/>
      <c r="B870" s="79"/>
      <c r="C870" s="79"/>
      <c r="D870" s="79"/>
      <c r="E870" s="67"/>
      <c r="F870" s="79"/>
      <c r="G870" s="67"/>
      <c r="H870" s="66">
        <v>2120108</v>
      </c>
      <c r="I870" s="58" t="s">
        <v>503</v>
      </c>
      <c r="J870" s="260">
        <v>1440004</v>
      </c>
      <c r="K870" s="228">
        <v>1080727</v>
      </c>
      <c r="L870" s="63">
        <v>1080727</v>
      </c>
      <c r="M870" s="67">
        <f>L870/K870</f>
        <v>1</v>
      </c>
      <c r="N870" s="63">
        <v>52064</v>
      </c>
      <c r="O870" s="67">
        <f t="shared" si="27"/>
        <v>19.75766364474493</v>
      </c>
      <c r="T870" s="88"/>
      <c r="V870" s="58" t="s">
        <v>503</v>
      </c>
      <c r="W870" s="44" t="s">
        <v>2247</v>
      </c>
      <c r="X870" s="44">
        <v>0</v>
      </c>
      <c r="Y870" s="455" t="s">
        <v>3280</v>
      </c>
    </row>
    <row r="871" spans="1:25" ht="18" customHeight="1">
      <c r="A871" s="78"/>
      <c r="B871" s="79"/>
      <c r="C871" s="79"/>
      <c r="D871" s="79"/>
      <c r="E871" s="67"/>
      <c r="F871" s="79"/>
      <c r="G871" s="67"/>
      <c r="H871" s="66">
        <v>2120109</v>
      </c>
      <c r="I871" s="66" t="s">
        <v>504</v>
      </c>
      <c r="J871" s="260">
        <v>1440004</v>
      </c>
      <c r="K871" s="228"/>
      <c r="L871" s="63">
        <v>1080727</v>
      </c>
      <c r="M871" s="59"/>
      <c r="N871" s="63">
        <v>52064</v>
      </c>
      <c r="O871" s="67">
        <f t="shared" si="27"/>
        <v>19.75766364474493</v>
      </c>
      <c r="T871" s="88"/>
      <c r="V871" s="66" t="s">
        <v>504</v>
      </c>
      <c r="W871" s="44" t="s">
        <v>2248</v>
      </c>
      <c r="X871" s="44">
        <v>724.66000000000008</v>
      </c>
      <c r="Y871" s="454"/>
    </row>
    <row r="872" spans="1:25" ht="18" customHeight="1">
      <c r="A872" s="78"/>
      <c r="B872" s="79"/>
      <c r="C872" s="79"/>
      <c r="D872" s="79"/>
      <c r="E872" s="67"/>
      <c r="F872" s="79"/>
      <c r="G872" s="67"/>
      <c r="H872" s="66">
        <v>2120110</v>
      </c>
      <c r="I872" s="58" t="s">
        <v>505</v>
      </c>
      <c r="J872" s="261">
        <v>917394.66999999993</v>
      </c>
      <c r="K872" s="231">
        <v>333342</v>
      </c>
      <c r="L872" s="56">
        <v>328685</v>
      </c>
      <c r="M872" s="67">
        <f>L872/K872</f>
        <v>0.98602936323655588</v>
      </c>
      <c r="N872" s="56">
        <v>312450</v>
      </c>
      <c r="O872" s="67">
        <f t="shared" si="27"/>
        <v>5.1960313650184053E-2</v>
      </c>
      <c r="T872" s="88"/>
      <c r="V872" s="58" t="s">
        <v>505</v>
      </c>
      <c r="W872" s="44" t="s">
        <v>2249</v>
      </c>
      <c r="X872" s="44">
        <v>2154.7199999999998</v>
      </c>
      <c r="Y872" s="454"/>
    </row>
    <row r="873" spans="1:25" ht="18" customHeight="1">
      <c r="A873" s="78"/>
      <c r="B873" s="79"/>
      <c r="C873" s="79"/>
      <c r="D873" s="79"/>
      <c r="E873" s="67"/>
      <c r="F873" s="79"/>
      <c r="G873" s="67"/>
      <c r="H873" s="66">
        <v>2120199</v>
      </c>
      <c r="I873" s="58" t="s">
        <v>506</v>
      </c>
      <c r="J873" s="260">
        <v>23771.119999999999</v>
      </c>
      <c r="K873" s="228">
        <v>37267</v>
      </c>
      <c r="L873" s="63">
        <v>34678</v>
      </c>
      <c r="M873" s="67">
        <f>L873/K873</f>
        <v>0.93052834947809049</v>
      </c>
      <c r="N873" s="63">
        <v>29009</v>
      </c>
      <c r="O873" s="67">
        <f t="shared" si="27"/>
        <v>0.19542211037953749</v>
      </c>
      <c r="T873" s="88"/>
      <c r="V873" s="58" t="s">
        <v>506</v>
      </c>
      <c r="W873" s="44" t="s">
        <v>2250</v>
      </c>
      <c r="X873" s="44">
        <v>577.47</v>
      </c>
      <c r="Y873" s="454"/>
    </row>
    <row r="874" spans="1:25" ht="18" customHeight="1">
      <c r="A874" s="78"/>
      <c r="B874" s="79"/>
      <c r="C874" s="79"/>
      <c r="D874" s="79"/>
      <c r="E874" s="67"/>
      <c r="F874" s="79"/>
      <c r="G874" s="67"/>
      <c r="H874" s="66">
        <v>21202</v>
      </c>
      <c r="I874" s="66" t="s">
        <v>1101</v>
      </c>
      <c r="J874" s="260">
        <v>1613.56</v>
      </c>
      <c r="K874" s="260"/>
      <c r="L874" s="63">
        <v>1443</v>
      </c>
      <c r="M874" s="67"/>
      <c r="N874" s="63">
        <v>1453</v>
      </c>
      <c r="O874" s="67">
        <f t="shared" si="27"/>
        <v>-6.882312456985562E-3</v>
      </c>
      <c r="T874" s="88"/>
      <c r="V874" s="66" t="s">
        <v>1101</v>
      </c>
      <c r="W874" s="44" t="s">
        <v>2251</v>
      </c>
      <c r="X874" s="44">
        <v>114.5</v>
      </c>
      <c r="Y874" s="454"/>
    </row>
    <row r="875" spans="1:25" ht="18" customHeight="1">
      <c r="A875" s="78"/>
      <c r="B875" s="79"/>
      <c r="C875" s="79"/>
      <c r="D875" s="79"/>
      <c r="E875" s="67"/>
      <c r="F875" s="79"/>
      <c r="G875" s="67"/>
      <c r="H875" s="66">
        <v>2120201</v>
      </c>
      <c r="I875" s="66" t="s">
        <v>1102</v>
      </c>
      <c r="J875" s="260">
        <v>227.92</v>
      </c>
      <c r="K875" s="260"/>
      <c r="L875" s="63">
        <v>121</v>
      </c>
      <c r="M875" s="67"/>
      <c r="N875" s="63">
        <v>198</v>
      </c>
      <c r="O875" s="67">
        <f t="shared" si="27"/>
        <v>-0.38888888888888884</v>
      </c>
      <c r="T875" s="88"/>
      <c r="V875" s="66" t="s">
        <v>1102</v>
      </c>
      <c r="W875" s="44" t="s">
        <v>2252</v>
      </c>
      <c r="X875" s="44">
        <v>135</v>
      </c>
      <c r="Y875" s="454"/>
    </row>
    <row r="876" spans="1:25" ht="18" customHeight="1">
      <c r="A876" s="78"/>
      <c r="B876" s="79"/>
      <c r="C876" s="79"/>
      <c r="D876" s="79"/>
      <c r="E876" s="67"/>
      <c r="F876" s="79"/>
      <c r="G876" s="67"/>
      <c r="H876" s="66">
        <v>21203</v>
      </c>
      <c r="I876" s="66" t="s">
        <v>1103</v>
      </c>
      <c r="J876" s="260">
        <v>0</v>
      </c>
      <c r="K876" s="260"/>
      <c r="L876" s="63">
        <v>0</v>
      </c>
      <c r="M876" s="67"/>
      <c r="N876" s="63">
        <v>0</v>
      </c>
      <c r="O876" s="67"/>
      <c r="T876" s="88"/>
      <c r="V876" s="66" t="s">
        <v>1103</v>
      </c>
      <c r="W876" s="44" t="s">
        <v>2253</v>
      </c>
      <c r="X876" s="44">
        <v>236.7</v>
      </c>
      <c r="Y876" s="454"/>
    </row>
    <row r="877" spans="1:25" ht="18" customHeight="1">
      <c r="A877" s="78"/>
      <c r="B877" s="79"/>
      <c r="C877" s="79"/>
      <c r="D877" s="79"/>
      <c r="E877" s="67"/>
      <c r="F877" s="79"/>
      <c r="G877" s="67"/>
      <c r="H877" s="66">
        <v>2120303</v>
      </c>
      <c r="I877" s="66" t="s">
        <v>1110</v>
      </c>
      <c r="J877" s="260">
        <v>1872.36</v>
      </c>
      <c r="K877" s="260"/>
      <c r="L877" s="63">
        <v>1742</v>
      </c>
      <c r="M877" s="67"/>
      <c r="N877" s="63">
        <v>1913</v>
      </c>
      <c r="O877" s="67">
        <f t="shared" si="27"/>
        <v>-8.9388395190799774E-2</v>
      </c>
      <c r="T877" s="88"/>
      <c r="V877" s="66" t="s">
        <v>1110</v>
      </c>
      <c r="W877" s="44" t="s">
        <v>2254</v>
      </c>
      <c r="X877" s="44">
        <v>0</v>
      </c>
      <c r="Y877" s="454"/>
    </row>
    <row r="878" spans="1:25" ht="18" customHeight="1">
      <c r="A878" s="78"/>
      <c r="B878" s="79"/>
      <c r="C878" s="79"/>
      <c r="D878" s="79"/>
      <c r="E878" s="67"/>
      <c r="F878" s="79"/>
      <c r="G878" s="67"/>
      <c r="H878" s="66">
        <v>2120399</v>
      </c>
      <c r="I878" s="66" t="s">
        <v>507</v>
      </c>
      <c r="J878" s="260">
        <v>0</v>
      </c>
      <c r="K878" s="260"/>
      <c r="L878" s="63">
        <v>0</v>
      </c>
      <c r="M878" s="67"/>
      <c r="N878" s="63">
        <v>0</v>
      </c>
      <c r="O878" s="67"/>
      <c r="T878" s="88"/>
      <c r="V878" s="66" t="s">
        <v>507</v>
      </c>
      <c r="W878" s="44" t="s">
        <v>2255</v>
      </c>
      <c r="X878" s="44">
        <v>0</v>
      </c>
      <c r="Y878" s="454"/>
    </row>
    <row r="879" spans="1:25" ht="18" customHeight="1">
      <c r="A879" s="78"/>
      <c r="B879" s="79"/>
      <c r="C879" s="79"/>
      <c r="D879" s="79"/>
      <c r="E879" s="67"/>
      <c r="F879" s="79"/>
      <c r="G879" s="67"/>
      <c r="H879" s="66">
        <v>21205</v>
      </c>
      <c r="I879" s="66" t="s">
        <v>508</v>
      </c>
      <c r="J879" s="260">
        <v>724.66000000000008</v>
      </c>
      <c r="K879" s="260"/>
      <c r="L879" s="63">
        <v>663</v>
      </c>
      <c r="M879" s="67"/>
      <c r="N879" s="63">
        <v>674</v>
      </c>
      <c r="O879" s="67">
        <f t="shared" si="27"/>
        <v>-1.6320474777448024E-2</v>
      </c>
      <c r="T879" s="88"/>
      <c r="V879" s="66" t="s">
        <v>508</v>
      </c>
      <c r="W879" s="44" t="s">
        <v>2256</v>
      </c>
      <c r="X879" s="44">
        <v>10</v>
      </c>
      <c r="Y879" s="454"/>
    </row>
    <row r="880" spans="1:25" ht="18" customHeight="1">
      <c r="A880" s="78"/>
      <c r="B880" s="79"/>
      <c r="C880" s="79"/>
      <c r="D880" s="79"/>
      <c r="E880" s="67"/>
      <c r="F880" s="79"/>
      <c r="G880" s="67"/>
      <c r="H880" s="66">
        <v>2120501</v>
      </c>
      <c r="I880" s="66" t="s">
        <v>509</v>
      </c>
      <c r="J880" s="260">
        <v>2154.7199999999998</v>
      </c>
      <c r="K880" s="260"/>
      <c r="L880" s="63">
        <v>1889</v>
      </c>
      <c r="M880" s="67"/>
      <c r="N880" s="63">
        <v>2347</v>
      </c>
      <c r="O880" s="67">
        <f t="shared" si="27"/>
        <v>-0.19514273540690241</v>
      </c>
      <c r="T880" s="88"/>
      <c r="V880" s="66" t="s">
        <v>509</v>
      </c>
      <c r="W880" s="44" t="s">
        <v>2257</v>
      </c>
      <c r="X880" s="44">
        <v>0</v>
      </c>
      <c r="Y880" s="454"/>
    </row>
    <row r="881" spans="1:25" ht="18" customHeight="1">
      <c r="A881" s="78"/>
      <c r="B881" s="79"/>
      <c r="C881" s="79"/>
      <c r="D881" s="79"/>
      <c r="E881" s="67"/>
      <c r="F881" s="79"/>
      <c r="G881" s="67"/>
      <c r="H881" s="66">
        <v>21206</v>
      </c>
      <c r="I881" s="66" t="s">
        <v>510</v>
      </c>
      <c r="J881" s="260">
        <v>577.47</v>
      </c>
      <c r="K881" s="260"/>
      <c r="L881" s="63">
        <v>1608</v>
      </c>
      <c r="M881" s="67"/>
      <c r="N881" s="63">
        <v>945</v>
      </c>
      <c r="O881" s="67">
        <f t="shared" si="27"/>
        <v>0.70158730158730154</v>
      </c>
      <c r="T881" s="88"/>
      <c r="V881" s="66" t="s">
        <v>510</v>
      </c>
      <c r="W881" s="44" t="s">
        <v>2258</v>
      </c>
      <c r="X881" s="44">
        <v>0</v>
      </c>
      <c r="Y881" s="454"/>
    </row>
    <row r="882" spans="1:25" ht="18" customHeight="1">
      <c r="A882" s="78"/>
      <c r="B882" s="79"/>
      <c r="C882" s="79"/>
      <c r="D882" s="79"/>
      <c r="E882" s="67"/>
      <c r="F882" s="79"/>
      <c r="G882" s="67"/>
      <c r="H882" s="66">
        <v>2120601</v>
      </c>
      <c r="I882" s="66" t="s">
        <v>511</v>
      </c>
      <c r="J882" s="260">
        <v>114.5</v>
      </c>
      <c r="K882" s="260"/>
      <c r="L882" s="63">
        <v>111</v>
      </c>
      <c r="M882" s="67"/>
      <c r="N882" s="63">
        <v>120</v>
      </c>
      <c r="O882" s="67">
        <f t="shared" si="27"/>
        <v>-7.4999999999999956E-2</v>
      </c>
      <c r="T882" s="88"/>
      <c r="V882" s="66" t="s">
        <v>511</v>
      </c>
      <c r="W882" s="44" t="s">
        <v>2259</v>
      </c>
      <c r="X882" s="44">
        <v>230</v>
      </c>
      <c r="Y882" s="454"/>
    </row>
    <row r="883" spans="1:25" ht="18" customHeight="1">
      <c r="A883" s="78"/>
      <c r="B883" s="79"/>
      <c r="C883" s="79"/>
      <c r="D883" s="79"/>
      <c r="E883" s="67"/>
      <c r="F883" s="79"/>
      <c r="G883" s="67"/>
      <c r="H883" s="66">
        <v>21299</v>
      </c>
      <c r="I883" s="66" t="s">
        <v>512</v>
      </c>
      <c r="J883" s="260">
        <v>135</v>
      </c>
      <c r="K883" s="260"/>
      <c r="L883" s="63">
        <v>121</v>
      </c>
      <c r="M883" s="67"/>
      <c r="N883" s="63">
        <v>114</v>
      </c>
      <c r="O883" s="67">
        <f t="shared" si="27"/>
        <v>6.1403508771929793E-2</v>
      </c>
      <c r="T883" s="88"/>
      <c r="V883" s="66" t="s">
        <v>512</v>
      </c>
      <c r="W883" s="44" t="s">
        <v>2260</v>
      </c>
      <c r="X883" s="44">
        <v>0</v>
      </c>
      <c r="Y883" s="454"/>
    </row>
    <row r="884" spans="1:25" ht="18" customHeight="1">
      <c r="A884" s="78"/>
      <c r="B884" s="79"/>
      <c r="C884" s="79"/>
      <c r="D884" s="79"/>
      <c r="E884" s="67"/>
      <c r="F884" s="79"/>
      <c r="G884" s="67"/>
      <c r="H884" s="66">
        <v>2129999</v>
      </c>
      <c r="I884" s="66" t="s">
        <v>513</v>
      </c>
      <c r="J884" s="260">
        <v>236.7</v>
      </c>
      <c r="K884" s="260"/>
      <c r="L884" s="63">
        <v>235</v>
      </c>
      <c r="M884" s="67"/>
      <c r="N884" s="63">
        <v>216</v>
      </c>
      <c r="O884" s="67">
        <f t="shared" si="27"/>
        <v>8.7962962962963021E-2</v>
      </c>
      <c r="T884" s="88"/>
      <c r="V884" s="66" t="s">
        <v>513</v>
      </c>
      <c r="W884" s="44" t="s">
        <v>2261</v>
      </c>
      <c r="X884" s="44">
        <v>0</v>
      </c>
      <c r="Y884" s="454"/>
    </row>
    <row r="885" spans="1:25" s="84" customFormat="1" ht="18" customHeight="1">
      <c r="A885" s="83"/>
      <c r="B885" s="82"/>
      <c r="C885" s="82"/>
      <c r="D885" s="82"/>
      <c r="E885" s="59"/>
      <c r="F885" s="82"/>
      <c r="G885" s="59"/>
      <c r="H885" s="58">
        <v>213</v>
      </c>
      <c r="I885" s="66" t="s">
        <v>514</v>
      </c>
      <c r="J885" s="260">
        <v>0</v>
      </c>
      <c r="K885" s="260"/>
      <c r="L885" s="63">
        <v>0</v>
      </c>
      <c r="M885" s="67"/>
      <c r="N885" s="63">
        <v>0</v>
      </c>
      <c r="O885" s="67"/>
      <c r="P885" s="60"/>
      <c r="T885" s="89"/>
      <c r="V885" s="66" t="s">
        <v>514</v>
      </c>
      <c r="W885" s="44" t="s">
        <v>2262</v>
      </c>
      <c r="X885" s="44">
        <v>0</v>
      </c>
      <c r="Y885" s="454"/>
    </row>
    <row r="886" spans="1:25" ht="18" customHeight="1">
      <c r="A886" s="78"/>
      <c r="B886" s="79"/>
      <c r="C886" s="79"/>
      <c r="D886" s="79"/>
      <c r="E886" s="67"/>
      <c r="F886" s="79"/>
      <c r="G886" s="67"/>
      <c r="H886" s="66">
        <v>21301</v>
      </c>
      <c r="I886" s="66" t="s">
        <v>515</v>
      </c>
      <c r="J886" s="260">
        <v>0</v>
      </c>
      <c r="K886" s="260"/>
      <c r="L886" s="63">
        <v>0</v>
      </c>
      <c r="M886" s="67"/>
      <c r="N886" s="63">
        <v>0</v>
      </c>
      <c r="O886" s="67"/>
      <c r="T886" s="89" t="s">
        <v>1060</v>
      </c>
      <c r="U886" s="44">
        <v>398392</v>
      </c>
      <c r="V886" s="66" t="s">
        <v>515</v>
      </c>
      <c r="W886" s="44" t="s">
        <v>2263</v>
      </c>
      <c r="X886" s="44">
        <v>114.44</v>
      </c>
      <c r="Y886" s="454"/>
    </row>
    <row r="887" spans="1:25" ht="18" customHeight="1">
      <c r="A887" s="78"/>
      <c r="B887" s="79"/>
      <c r="C887" s="79"/>
      <c r="D887" s="79"/>
      <c r="E887" s="67"/>
      <c r="F887" s="79"/>
      <c r="G887" s="67"/>
      <c r="H887" s="66">
        <v>2130101</v>
      </c>
      <c r="I887" s="66" t="s">
        <v>516</v>
      </c>
      <c r="J887" s="260">
        <v>10</v>
      </c>
      <c r="K887" s="260"/>
      <c r="L887" s="63">
        <v>8</v>
      </c>
      <c r="M887" s="67"/>
      <c r="N887" s="63">
        <v>8</v>
      </c>
      <c r="O887" s="67">
        <f t="shared" si="27"/>
        <v>0</v>
      </c>
      <c r="T887" s="72" t="s">
        <v>506</v>
      </c>
      <c r="U887" s="44">
        <v>19589</v>
      </c>
      <c r="V887" s="66" t="s">
        <v>516</v>
      </c>
      <c r="W887" s="44" t="s">
        <v>2264</v>
      </c>
      <c r="X887" s="44">
        <v>0</v>
      </c>
      <c r="Y887" s="454"/>
    </row>
    <row r="888" spans="1:25" ht="18" customHeight="1">
      <c r="A888" s="78"/>
      <c r="B888" s="79"/>
      <c r="C888" s="79"/>
      <c r="D888" s="79"/>
      <c r="E888" s="67"/>
      <c r="F888" s="79"/>
      <c r="G888" s="67"/>
      <c r="H888" s="66">
        <v>2130102</v>
      </c>
      <c r="I888" s="66" t="s">
        <v>517</v>
      </c>
      <c r="J888" s="260">
        <v>0</v>
      </c>
      <c r="K888" s="260"/>
      <c r="L888" s="63">
        <v>0</v>
      </c>
      <c r="M888" s="67"/>
      <c r="N888" s="63">
        <v>0</v>
      </c>
      <c r="O888" s="67"/>
      <c r="T888" s="90" t="s">
        <v>531</v>
      </c>
      <c r="U888" s="44">
        <v>5789</v>
      </c>
      <c r="V888" s="66" t="s">
        <v>517</v>
      </c>
      <c r="W888" s="44" t="s">
        <v>2265</v>
      </c>
      <c r="X888" s="44">
        <v>14357.41</v>
      </c>
      <c r="Y888" s="454"/>
    </row>
    <row r="889" spans="1:25" ht="18" customHeight="1">
      <c r="A889" s="78"/>
      <c r="B889" s="79"/>
      <c r="C889" s="79"/>
      <c r="D889" s="79"/>
      <c r="E889" s="67"/>
      <c r="F889" s="79"/>
      <c r="G889" s="67"/>
      <c r="H889" s="66">
        <v>2130103</v>
      </c>
      <c r="I889" s="66" t="s">
        <v>518</v>
      </c>
      <c r="J889" s="260">
        <v>0</v>
      </c>
      <c r="K889" s="260"/>
      <c r="L889" s="63">
        <v>0</v>
      </c>
      <c r="M889" s="67"/>
      <c r="N889" s="63">
        <v>0</v>
      </c>
      <c r="O889" s="67"/>
      <c r="T889" s="72" t="s">
        <v>557</v>
      </c>
      <c r="U889" s="44">
        <v>363691</v>
      </c>
      <c r="V889" s="66" t="s">
        <v>518</v>
      </c>
      <c r="W889" s="44" t="s">
        <v>2266</v>
      </c>
      <c r="X889" s="44">
        <v>0</v>
      </c>
      <c r="Y889" s="454"/>
    </row>
    <row r="890" spans="1:25" ht="18" customHeight="1">
      <c r="A890" s="78"/>
      <c r="B890" s="79"/>
      <c r="C890" s="79"/>
      <c r="D890" s="79"/>
      <c r="E890" s="67"/>
      <c r="F890" s="79"/>
      <c r="G890" s="67"/>
      <c r="H890" s="66">
        <v>2130104</v>
      </c>
      <c r="I890" s="66" t="s">
        <v>519</v>
      </c>
      <c r="J890" s="260">
        <v>0</v>
      </c>
      <c r="K890" s="260"/>
      <c r="L890" s="63">
        <v>0</v>
      </c>
      <c r="M890" s="67"/>
      <c r="N890" s="63">
        <v>0</v>
      </c>
      <c r="O890" s="67"/>
      <c r="T890" s="72" t="s">
        <v>1031</v>
      </c>
      <c r="U890" s="44">
        <v>0</v>
      </c>
      <c r="V890" s="66" t="s">
        <v>519</v>
      </c>
      <c r="W890" s="84" t="s">
        <v>2267</v>
      </c>
      <c r="X890" s="84">
        <v>1402.39</v>
      </c>
      <c r="Y890" s="454"/>
    </row>
    <row r="891" spans="1:25" ht="18" customHeight="1">
      <c r="A891" s="78"/>
      <c r="B891" s="79"/>
      <c r="C891" s="79"/>
      <c r="D891" s="79"/>
      <c r="E891" s="67"/>
      <c r="F891" s="79"/>
      <c r="G891" s="67"/>
      <c r="H891" s="66">
        <v>2130105</v>
      </c>
      <c r="I891" s="66" t="s">
        <v>520</v>
      </c>
      <c r="J891" s="260">
        <v>230</v>
      </c>
      <c r="K891" s="260"/>
      <c r="L891" s="63">
        <v>240</v>
      </c>
      <c r="M891" s="67"/>
      <c r="N891" s="63">
        <v>332</v>
      </c>
      <c r="O891" s="67">
        <f t="shared" si="27"/>
        <v>-0.27710843373493976</v>
      </c>
      <c r="T891" s="72" t="s">
        <v>580</v>
      </c>
      <c r="U891" s="44">
        <v>0</v>
      </c>
      <c r="V891" s="66" t="s">
        <v>520</v>
      </c>
      <c r="W891" s="44" t="s">
        <v>2268</v>
      </c>
      <c r="X891" s="44">
        <v>13439.7</v>
      </c>
      <c r="Y891" s="454"/>
    </row>
    <row r="892" spans="1:25" ht="18" customHeight="1">
      <c r="A892" s="78"/>
      <c r="B892" s="79"/>
      <c r="C892" s="79"/>
      <c r="D892" s="79"/>
      <c r="E892" s="67"/>
      <c r="F892" s="79"/>
      <c r="G892" s="67"/>
      <c r="H892" s="66">
        <v>2130106</v>
      </c>
      <c r="I892" s="66" t="s">
        <v>521</v>
      </c>
      <c r="J892" s="260">
        <v>0</v>
      </c>
      <c r="K892" s="260"/>
      <c r="L892" s="63">
        <v>0</v>
      </c>
      <c r="M892" s="67"/>
      <c r="N892" s="63">
        <v>0</v>
      </c>
      <c r="O892" s="67"/>
      <c r="T892" s="72" t="s">
        <v>588</v>
      </c>
      <c r="U892" s="44">
        <v>0</v>
      </c>
      <c r="V892" s="66" t="s">
        <v>521</v>
      </c>
      <c r="W892" s="44" t="s">
        <v>2224</v>
      </c>
      <c r="X892" s="44">
        <v>1374</v>
      </c>
      <c r="Y892" s="454"/>
    </row>
    <row r="893" spans="1:25" ht="18" customHeight="1">
      <c r="A893" s="78"/>
      <c r="B893" s="79"/>
      <c r="C893" s="79"/>
      <c r="D893" s="79"/>
      <c r="E893" s="67"/>
      <c r="F893" s="79"/>
      <c r="G893" s="67"/>
      <c r="H893" s="66">
        <v>2130108</v>
      </c>
      <c r="I893" s="66" t="s">
        <v>522</v>
      </c>
      <c r="J893" s="260">
        <v>0</v>
      </c>
      <c r="K893" s="260"/>
      <c r="L893" s="63">
        <v>0</v>
      </c>
      <c r="M893" s="67"/>
      <c r="N893" s="63">
        <v>0</v>
      </c>
      <c r="O893" s="67"/>
      <c r="T893" s="72" t="s">
        <v>596</v>
      </c>
      <c r="U893" s="44">
        <v>0</v>
      </c>
      <c r="V893" s="66" t="s">
        <v>522</v>
      </c>
      <c r="W893" s="44" t="s">
        <v>2225</v>
      </c>
      <c r="X893" s="44">
        <v>0</v>
      </c>
      <c r="Y893" s="454"/>
    </row>
    <row r="894" spans="1:25" ht="18" customHeight="1">
      <c r="A894" s="78"/>
      <c r="B894" s="79"/>
      <c r="C894" s="79"/>
      <c r="D894" s="79"/>
      <c r="E894" s="67"/>
      <c r="F894" s="79"/>
      <c r="G894" s="67"/>
      <c r="H894" s="66">
        <v>2130109</v>
      </c>
      <c r="I894" s="66" t="s">
        <v>523</v>
      </c>
      <c r="J894" s="260">
        <v>0</v>
      </c>
      <c r="K894" s="260"/>
      <c r="L894" s="63">
        <v>0</v>
      </c>
      <c r="M894" s="67"/>
      <c r="N894" s="63">
        <v>0</v>
      </c>
      <c r="O894" s="67"/>
      <c r="T894" s="72" t="s">
        <v>601</v>
      </c>
      <c r="U894" s="44">
        <v>0</v>
      </c>
      <c r="V894" s="66" t="s">
        <v>523</v>
      </c>
      <c r="W894" s="44" t="s">
        <v>2226</v>
      </c>
      <c r="X894" s="44">
        <v>0</v>
      </c>
      <c r="Y894" s="454"/>
    </row>
    <row r="895" spans="1:25" ht="18" customHeight="1">
      <c r="A895" s="78"/>
      <c r="B895" s="79"/>
      <c r="C895" s="79"/>
      <c r="D895" s="79"/>
      <c r="E895" s="67"/>
      <c r="F895" s="79"/>
      <c r="G895" s="67"/>
      <c r="H895" s="66">
        <v>2130110</v>
      </c>
      <c r="I895" s="66" t="s">
        <v>2648</v>
      </c>
      <c r="J895" s="260">
        <v>114.44</v>
      </c>
      <c r="K895" s="260"/>
      <c r="L895" s="63">
        <v>114</v>
      </c>
      <c r="M895" s="67"/>
      <c r="N895" s="63">
        <v>126</v>
      </c>
      <c r="O895" s="67">
        <f t="shared" si="27"/>
        <v>-9.5238095238095233E-2</v>
      </c>
      <c r="T895" s="72" t="s">
        <v>1061</v>
      </c>
      <c r="U895" s="44">
        <v>0</v>
      </c>
      <c r="V895" s="66" t="s">
        <v>524</v>
      </c>
      <c r="W895" s="44" t="s">
        <v>2269</v>
      </c>
      <c r="X895" s="44">
        <v>469</v>
      </c>
      <c r="Y895" s="454"/>
    </row>
    <row r="896" spans="1:25" ht="18" customHeight="1">
      <c r="A896" s="78"/>
      <c r="B896" s="79"/>
      <c r="C896" s="79"/>
      <c r="D896" s="79"/>
      <c r="E896" s="67"/>
      <c r="F896" s="79"/>
      <c r="G896" s="67"/>
      <c r="H896" s="66">
        <v>2130111</v>
      </c>
      <c r="I896" s="66" t="s">
        <v>525</v>
      </c>
      <c r="J896" s="260">
        <v>0</v>
      </c>
      <c r="K896" s="260"/>
      <c r="L896" s="63">
        <v>0</v>
      </c>
      <c r="M896" s="67"/>
      <c r="N896" s="63">
        <v>0</v>
      </c>
      <c r="O896" s="67"/>
      <c r="T896" s="72" t="s">
        <v>1062</v>
      </c>
      <c r="U896" s="44">
        <v>9323</v>
      </c>
      <c r="V896" s="66" t="s">
        <v>525</v>
      </c>
      <c r="W896" s="44" t="s">
        <v>2270</v>
      </c>
      <c r="X896" s="44">
        <v>47</v>
      </c>
      <c r="Y896" s="454"/>
    </row>
    <row r="897" spans="1:25" ht="18" customHeight="1">
      <c r="A897" s="78"/>
      <c r="B897" s="79"/>
      <c r="C897" s="79"/>
      <c r="D897" s="79"/>
      <c r="E897" s="67"/>
      <c r="F897" s="79"/>
      <c r="G897" s="67"/>
      <c r="H897" s="66">
        <v>2130112</v>
      </c>
      <c r="I897" s="66" t="s">
        <v>526</v>
      </c>
      <c r="J897" s="260">
        <v>0</v>
      </c>
      <c r="K897" s="260"/>
      <c r="L897" s="63">
        <v>0</v>
      </c>
      <c r="M897" s="67"/>
      <c r="N897" s="63">
        <v>0</v>
      </c>
      <c r="O897" s="67"/>
      <c r="T897" s="72"/>
      <c r="V897" s="66" t="s">
        <v>526</v>
      </c>
      <c r="W897" s="44" t="s">
        <v>2271</v>
      </c>
      <c r="X897" s="44">
        <v>0</v>
      </c>
      <c r="Y897" s="454"/>
    </row>
    <row r="898" spans="1:25" ht="18" customHeight="1">
      <c r="A898" s="78"/>
      <c r="B898" s="79"/>
      <c r="C898" s="79"/>
      <c r="D898" s="79"/>
      <c r="E898" s="67"/>
      <c r="F898" s="79"/>
      <c r="G898" s="67"/>
      <c r="H898" s="66">
        <v>2130114</v>
      </c>
      <c r="I898" s="66" t="s">
        <v>1645</v>
      </c>
      <c r="J898" s="260">
        <v>14357.41</v>
      </c>
      <c r="K898" s="260"/>
      <c r="L898" s="63">
        <v>24786</v>
      </c>
      <c r="M898" s="67"/>
      <c r="N898" s="63">
        <v>13081</v>
      </c>
      <c r="O898" s="67">
        <f t="shared" si="27"/>
        <v>0.89480926534668592</v>
      </c>
      <c r="T898" s="72"/>
      <c r="V898" s="66" t="s">
        <v>527</v>
      </c>
      <c r="W898" s="44" t="s">
        <v>2272</v>
      </c>
      <c r="X898" s="44">
        <v>1829</v>
      </c>
      <c r="Y898" s="454"/>
    </row>
    <row r="899" spans="1:25" ht="18" customHeight="1">
      <c r="A899" s="78"/>
      <c r="B899" s="79"/>
      <c r="C899" s="79"/>
      <c r="D899" s="79"/>
      <c r="E899" s="67"/>
      <c r="F899" s="79"/>
      <c r="G899" s="67"/>
      <c r="H899" s="66">
        <v>2130119</v>
      </c>
      <c r="I899" s="66" t="s">
        <v>528</v>
      </c>
      <c r="J899" s="260">
        <v>0</v>
      </c>
      <c r="K899" s="260"/>
      <c r="L899" s="63">
        <v>0</v>
      </c>
      <c r="M899" s="67"/>
      <c r="N899" s="63">
        <v>0</v>
      </c>
      <c r="O899" s="67"/>
      <c r="T899" s="72"/>
      <c r="V899" s="66" t="s">
        <v>528</v>
      </c>
      <c r="W899" s="44" t="s">
        <v>2273</v>
      </c>
      <c r="X899" s="44">
        <v>157</v>
      </c>
      <c r="Y899" s="454"/>
    </row>
    <row r="900" spans="1:25" ht="18" customHeight="1">
      <c r="A900" s="78"/>
      <c r="B900" s="79"/>
      <c r="C900" s="79"/>
      <c r="D900" s="79"/>
      <c r="E900" s="67"/>
      <c r="F900" s="79"/>
      <c r="G900" s="67"/>
      <c r="H900" s="66">
        <v>2130120</v>
      </c>
      <c r="I900" s="66" t="s">
        <v>529</v>
      </c>
      <c r="J900" s="260">
        <v>0</v>
      </c>
      <c r="K900" s="260"/>
      <c r="L900" s="63">
        <v>0</v>
      </c>
      <c r="M900" s="67"/>
      <c r="N900" s="63">
        <v>0</v>
      </c>
      <c r="O900" s="67"/>
      <c r="T900" s="72"/>
      <c r="V900" s="66" t="s">
        <v>529</v>
      </c>
      <c r="W900" s="44" t="s">
        <v>2274</v>
      </c>
      <c r="X900" s="44">
        <v>1385.19</v>
      </c>
      <c r="Y900" s="454"/>
    </row>
    <row r="901" spans="1:25" ht="18" customHeight="1">
      <c r="A901" s="78"/>
      <c r="B901" s="79"/>
      <c r="C901" s="79"/>
      <c r="D901" s="79"/>
      <c r="E901" s="67"/>
      <c r="F901" s="79"/>
      <c r="G901" s="67"/>
      <c r="H901" s="66">
        <v>2130121</v>
      </c>
      <c r="I901" s="66" t="s">
        <v>530</v>
      </c>
      <c r="J901" s="260">
        <v>1402.39</v>
      </c>
      <c r="K901" s="260"/>
      <c r="L901" s="63">
        <v>1597</v>
      </c>
      <c r="M901" s="67"/>
      <c r="N901" s="63">
        <v>7482</v>
      </c>
      <c r="O901" s="67">
        <f t="shared" si="27"/>
        <v>-0.78655439721999465</v>
      </c>
      <c r="T901" s="72"/>
      <c r="V901" s="66" t="s">
        <v>530</v>
      </c>
      <c r="W901" s="44" t="s">
        <v>2275</v>
      </c>
      <c r="X901" s="44">
        <v>3708</v>
      </c>
      <c r="Y901" s="454"/>
    </row>
    <row r="902" spans="1:25" ht="36.75" customHeight="1">
      <c r="A902" s="78"/>
      <c r="B902" s="79"/>
      <c r="C902" s="79"/>
      <c r="D902" s="79"/>
      <c r="E902" s="67"/>
      <c r="F902" s="79"/>
      <c r="G902" s="67"/>
      <c r="H902" s="66">
        <v>2130122</v>
      </c>
      <c r="I902" s="58" t="s">
        <v>531</v>
      </c>
      <c r="J902" s="260">
        <v>13439.7</v>
      </c>
      <c r="K902" s="228">
        <v>12477</v>
      </c>
      <c r="L902" s="63">
        <v>10919</v>
      </c>
      <c r="M902" s="67">
        <f>L902/K902</f>
        <v>0.87513023964093928</v>
      </c>
      <c r="N902" s="63">
        <v>7242</v>
      </c>
      <c r="O902" s="67">
        <f t="shared" si="27"/>
        <v>0.50773267053300186</v>
      </c>
      <c r="T902" s="72"/>
      <c r="V902" s="58" t="s">
        <v>531</v>
      </c>
      <c r="W902" s="44" t="s">
        <v>2276</v>
      </c>
      <c r="X902" s="44">
        <v>995.58</v>
      </c>
      <c r="Y902" s="455" t="s">
        <v>3253</v>
      </c>
    </row>
    <row r="903" spans="1:25" ht="18" customHeight="1">
      <c r="A903" s="78"/>
      <c r="B903" s="79"/>
      <c r="C903" s="79"/>
      <c r="D903" s="79"/>
      <c r="E903" s="67"/>
      <c r="F903" s="79"/>
      <c r="G903" s="67"/>
      <c r="H903" s="66">
        <v>2130123</v>
      </c>
      <c r="I903" s="66" t="s">
        <v>1101</v>
      </c>
      <c r="J903" s="260">
        <v>1374</v>
      </c>
      <c r="K903" s="260"/>
      <c r="L903" s="63">
        <v>1476</v>
      </c>
      <c r="M903" s="67"/>
      <c r="N903" s="63">
        <v>1199</v>
      </c>
      <c r="O903" s="67">
        <f t="shared" si="27"/>
        <v>0.2310258548790658</v>
      </c>
      <c r="T903" s="72"/>
      <c r="V903" s="66" t="s">
        <v>1101</v>
      </c>
      <c r="W903" s="44" t="s">
        <v>2277</v>
      </c>
      <c r="X903" s="44">
        <v>51</v>
      </c>
      <c r="Y903" s="454"/>
    </row>
    <row r="904" spans="1:25" ht="18" customHeight="1">
      <c r="A904" s="78"/>
      <c r="B904" s="79"/>
      <c r="C904" s="79"/>
      <c r="D904" s="79"/>
      <c r="E904" s="67"/>
      <c r="F904" s="79"/>
      <c r="G904" s="67"/>
      <c r="H904" s="66">
        <v>2130124</v>
      </c>
      <c r="I904" s="66" t="s">
        <v>1102</v>
      </c>
      <c r="J904" s="260">
        <v>0</v>
      </c>
      <c r="K904" s="260"/>
      <c r="L904" s="63">
        <v>0</v>
      </c>
      <c r="M904" s="67"/>
      <c r="N904" s="63">
        <v>0</v>
      </c>
      <c r="O904" s="67"/>
      <c r="T904" s="72"/>
      <c r="V904" s="66" t="s">
        <v>1102</v>
      </c>
      <c r="W904" s="44" t="s">
        <v>2278</v>
      </c>
      <c r="X904" s="44">
        <v>356</v>
      </c>
      <c r="Y904" s="454"/>
    </row>
    <row r="905" spans="1:25" ht="18" customHeight="1">
      <c r="A905" s="78"/>
      <c r="B905" s="79"/>
      <c r="C905" s="79"/>
      <c r="D905" s="79"/>
      <c r="E905" s="67"/>
      <c r="F905" s="79"/>
      <c r="G905" s="67"/>
      <c r="H905" s="66">
        <v>2130125</v>
      </c>
      <c r="I905" s="66" t="s">
        <v>1103</v>
      </c>
      <c r="J905" s="260">
        <v>0</v>
      </c>
      <c r="K905" s="260"/>
      <c r="L905" s="63">
        <v>0</v>
      </c>
      <c r="M905" s="67"/>
      <c r="N905" s="63">
        <v>0</v>
      </c>
      <c r="O905" s="67"/>
      <c r="T905" s="72"/>
      <c r="V905" s="66" t="s">
        <v>1103</v>
      </c>
      <c r="W905" s="44" t="s">
        <v>2279</v>
      </c>
      <c r="X905" s="44">
        <v>0</v>
      </c>
      <c r="Y905" s="454"/>
    </row>
    <row r="906" spans="1:25" ht="18" customHeight="1">
      <c r="A906" s="78"/>
      <c r="B906" s="79"/>
      <c r="C906" s="79"/>
      <c r="D906" s="79"/>
      <c r="E906" s="67"/>
      <c r="F906" s="79"/>
      <c r="G906" s="67"/>
      <c r="H906" s="66">
        <v>2130126</v>
      </c>
      <c r="I906" s="66" t="s">
        <v>532</v>
      </c>
      <c r="J906" s="260">
        <v>469</v>
      </c>
      <c r="K906" s="260"/>
      <c r="L906" s="63">
        <v>642</v>
      </c>
      <c r="M906" s="67"/>
      <c r="N906" s="63">
        <v>509</v>
      </c>
      <c r="O906" s="67">
        <f t="shared" si="27"/>
        <v>0.26129666011787811</v>
      </c>
      <c r="T906" s="72"/>
      <c r="V906" s="66" t="s">
        <v>532</v>
      </c>
      <c r="W906" s="44" t="s">
        <v>2280</v>
      </c>
      <c r="X906" s="44">
        <v>0</v>
      </c>
      <c r="Y906" s="454"/>
    </row>
    <row r="907" spans="1:25" ht="18" customHeight="1">
      <c r="A907" s="78"/>
      <c r="B907" s="79"/>
      <c r="C907" s="79"/>
      <c r="D907" s="79"/>
      <c r="E907" s="67"/>
      <c r="F907" s="79"/>
      <c r="G907" s="67"/>
      <c r="H907" s="66">
        <v>2130129</v>
      </c>
      <c r="I907" s="66" t="s">
        <v>533</v>
      </c>
      <c r="J907" s="260">
        <v>47</v>
      </c>
      <c r="K907" s="260"/>
      <c r="L907" s="63">
        <v>47</v>
      </c>
      <c r="M907" s="67"/>
      <c r="N907" s="63">
        <v>47</v>
      </c>
      <c r="O907" s="67">
        <f t="shared" si="27"/>
        <v>0</v>
      </c>
      <c r="T907" s="72"/>
      <c r="V907" s="66" t="s">
        <v>533</v>
      </c>
      <c r="W907" s="44" t="s">
        <v>2281</v>
      </c>
      <c r="X907" s="44">
        <v>0</v>
      </c>
      <c r="Y907" s="454"/>
    </row>
    <row r="908" spans="1:25" ht="18" customHeight="1">
      <c r="A908" s="78"/>
      <c r="B908" s="79"/>
      <c r="C908" s="79"/>
      <c r="D908" s="79"/>
      <c r="E908" s="67"/>
      <c r="F908" s="79"/>
      <c r="G908" s="67"/>
      <c r="H908" s="66">
        <v>2130135</v>
      </c>
      <c r="I908" s="66" t="s">
        <v>534</v>
      </c>
      <c r="J908" s="260">
        <v>0</v>
      </c>
      <c r="K908" s="260"/>
      <c r="L908" s="63">
        <v>30</v>
      </c>
      <c r="M908" s="67"/>
      <c r="N908" s="63">
        <v>30</v>
      </c>
      <c r="O908" s="67">
        <f t="shared" si="27"/>
        <v>0</v>
      </c>
      <c r="T908" s="72"/>
      <c r="V908" s="66" t="s">
        <v>534</v>
      </c>
      <c r="W908" s="44" t="s">
        <v>2282</v>
      </c>
      <c r="X908" s="44">
        <v>0</v>
      </c>
      <c r="Y908" s="454"/>
    </row>
    <row r="909" spans="1:25" ht="18" customHeight="1">
      <c r="A909" s="78"/>
      <c r="B909" s="79"/>
      <c r="C909" s="79"/>
      <c r="D909" s="79"/>
      <c r="E909" s="67"/>
      <c r="F909" s="79"/>
      <c r="G909" s="67"/>
      <c r="H909" s="66">
        <v>2130142</v>
      </c>
      <c r="I909" s="66" t="s">
        <v>535</v>
      </c>
      <c r="J909" s="260">
        <v>1829</v>
      </c>
      <c r="K909" s="260"/>
      <c r="L909" s="63">
        <v>1438</v>
      </c>
      <c r="M909" s="67"/>
      <c r="N909" s="63">
        <v>1018</v>
      </c>
      <c r="O909" s="67">
        <f t="shared" si="27"/>
        <v>0.41257367387033406</v>
      </c>
      <c r="T909" s="72"/>
      <c r="V909" s="66" t="s">
        <v>535</v>
      </c>
      <c r="W909" s="44" t="s">
        <v>2283</v>
      </c>
      <c r="X909" s="44">
        <v>0</v>
      </c>
      <c r="Y909" s="454"/>
    </row>
    <row r="910" spans="1:25" ht="18" customHeight="1">
      <c r="A910" s="78"/>
      <c r="B910" s="79"/>
      <c r="C910" s="79"/>
      <c r="D910" s="79"/>
      <c r="E910" s="67"/>
      <c r="F910" s="79"/>
      <c r="G910" s="67"/>
      <c r="H910" s="66">
        <v>2130147</v>
      </c>
      <c r="I910" s="66" t="s">
        <v>536</v>
      </c>
      <c r="J910" s="260">
        <v>157</v>
      </c>
      <c r="K910" s="260"/>
      <c r="L910" s="63">
        <v>157</v>
      </c>
      <c r="M910" s="67"/>
      <c r="N910" s="63">
        <v>145</v>
      </c>
      <c r="O910" s="67">
        <f t="shared" si="27"/>
        <v>8.2758620689655116E-2</v>
      </c>
      <c r="T910" s="72"/>
      <c r="V910" s="66" t="s">
        <v>536</v>
      </c>
      <c r="W910" s="44" t="s">
        <v>2284</v>
      </c>
      <c r="X910" s="44">
        <v>0</v>
      </c>
      <c r="Y910" s="454"/>
    </row>
    <row r="911" spans="1:25" ht="18" customHeight="1">
      <c r="A911" s="78"/>
      <c r="B911" s="79"/>
      <c r="C911" s="79"/>
      <c r="D911" s="79"/>
      <c r="E911" s="67"/>
      <c r="F911" s="79"/>
      <c r="G911" s="67"/>
      <c r="H911" s="66">
        <v>2130148</v>
      </c>
      <c r="I911" s="66" t="s">
        <v>537</v>
      </c>
      <c r="J911" s="260">
        <v>1385.19</v>
      </c>
      <c r="K911" s="260"/>
      <c r="L911" s="63">
        <v>60</v>
      </c>
      <c r="M911" s="67"/>
      <c r="N911" s="63">
        <v>47</v>
      </c>
      <c r="O911" s="67">
        <f t="shared" si="27"/>
        <v>0.27659574468085113</v>
      </c>
      <c r="T911" s="72"/>
      <c r="V911" s="66" t="s">
        <v>537</v>
      </c>
      <c r="W911" s="44" t="s">
        <v>2285</v>
      </c>
      <c r="X911" s="44">
        <v>68</v>
      </c>
      <c r="Y911" s="454"/>
    </row>
    <row r="912" spans="1:25" ht="18" customHeight="1">
      <c r="A912" s="78"/>
      <c r="B912" s="79"/>
      <c r="C912" s="79"/>
      <c r="D912" s="79"/>
      <c r="E912" s="67"/>
      <c r="F912" s="79"/>
      <c r="G912" s="67"/>
      <c r="H912" s="66">
        <v>2130152</v>
      </c>
      <c r="I912" s="66" t="s">
        <v>538</v>
      </c>
      <c r="J912" s="260">
        <v>3708</v>
      </c>
      <c r="K912" s="260"/>
      <c r="L912" s="63">
        <v>2982</v>
      </c>
      <c r="M912" s="67"/>
      <c r="N912" s="63">
        <v>1929</v>
      </c>
      <c r="O912" s="67">
        <f t="shared" si="27"/>
        <v>0.54587869362363928</v>
      </c>
      <c r="T912" s="72"/>
      <c r="V912" s="66" t="s">
        <v>538</v>
      </c>
      <c r="W912" s="44" t="s">
        <v>2286</v>
      </c>
      <c r="X912" s="44">
        <v>25</v>
      </c>
      <c r="Y912" s="454"/>
    </row>
    <row r="913" spans="1:25" ht="18" customHeight="1">
      <c r="A913" s="78"/>
      <c r="B913" s="79"/>
      <c r="C913" s="79"/>
      <c r="D913" s="79"/>
      <c r="E913" s="67"/>
      <c r="F913" s="79"/>
      <c r="G913" s="67"/>
      <c r="H913" s="66">
        <v>2130153</v>
      </c>
      <c r="I913" s="66" t="s">
        <v>539</v>
      </c>
      <c r="J913" s="260">
        <v>995.58</v>
      </c>
      <c r="K913" s="260"/>
      <c r="L913" s="63">
        <v>910</v>
      </c>
      <c r="M913" s="67"/>
      <c r="N913" s="63">
        <v>971</v>
      </c>
      <c r="O913" s="67">
        <f t="shared" si="27"/>
        <v>-6.2821833161688989E-2</v>
      </c>
      <c r="T913" s="72"/>
      <c r="V913" s="66" t="s">
        <v>539</v>
      </c>
      <c r="W913" s="44" t="s">
        <v>2287</v>
      </c>
      <c r="X913" s="44">
        <v>0</v>
      </c>
      <c r="Y913" s="454"/>
    </row>
    <row r="914" spans="1:25" ht="18" customHeight="1">
      <c r="A914" s="78"/>
      <c r="B914" s="79"/>
      <c r="C914" s="79"/>
      <c r="D914" s="79"/>
      <c r="E914" s="67"/>
      <c r="F914" s="79"/>
      <c r="G914" s="67"/>
      <c r="H914" s="66">
        <v>2130199</v>
      </c>
      <c r="I914" s="66" t="s">
        <v>540</v>
      </c>
      <c r="J914" s="260">
        <v>51</v>
      </c>
      <c r="K914" s="260"/>
      <c r="L914" s="63">
        <v>1664</v>
      </c>
      <c r="M914" s="67"/>
      <c r="N914" s="63">
        <v>126</v>
      </c>
      <c r="O914" s="67">
        <f>L914/N914-1</f>
        <v>12.206349206349206</v>
      </c>
      <c r="T914" s="72"/>
      <c r="V914" s="66" t="s">
        <v>540</v>
      </c>
      <c r="W914" s="84" t="s">
        <v>2288</v>
      </c>
      <c r="X914" s="84">
        <v>0</v>
      </c>
      <c r="Y914" s="454"/>
    </row>
    <row r="915" spans="1:25" ht="18" customHeight="1">
      <c r="A915" s="78"/>
      <c r="B915" s="79"/>
      <c r="C915" s="79"/>
      <c r="D915" s="79"/>
      <c r="E915" s="67"/>
      <c r="F915" s="79"/>
      <c r="G915" s="67"/>
      <c r="H915" s="66">
        <v>21302</v>
      </c>
      <c r="I915" s="66" t="s">
        <v>541</v>
      </c>
      <c r="J915" s="260">
        <v>356</v>
      </c>
      <c r="K915" s="260"/>
      <c r="L915" s="63">
        <v>397</v>
      </c>
      <c r="M915" s="67"/>
      <c r="N915" s="63">
        <v>272</v>
      </c>
      <c r="O915" s="67">
        <f>L915/N915-1</f>
        <v>0.45955882352941169</v>
      </c>
      <c r="T915" s="72"/>
      <c r="V915" s="66" t="s">
        <v>541</v>
      </c>
      <c r="W915" s="44" t="s">
        <v>2289</v>
      </c>
      <c r="X915" s="44">
        <v>0</v>
      </c>
      <c r="Y915" s="454"/>
    </row>
    <row r="916" spans="1:25" ht="18" customHeight="1">
      <c r="A916" s="78"/>
      <c r="B916" s="79"/>
      <c r="C916" s="79"/>
      <c r="D916" s="79"/>
      <c r="E916" s="67"/>
      <c r="F916" s="79"/>
      <c r="G916" s="67"/>
      <c r="H916" s="66">
        <v>2130201</v>
      </c>
      <c r="I916" s="66" t="s">
        <v>542</v>
      </c>
      <c r="J916" s="260">
        <v>0</v>
      </c>
      <c r="K916" s="260"/>
      <c r="L916" s="63">
        <v>0</v>
      </c>
      <c r="M916" s="67"/>
      <c r="N916" s="63">
        <v>0</v>
      </c>
      <c r="O916" s="67"/>
      <c r="T916" s="72"/>
      <c r="V916" s="66" t="s">
        <v>542</v>
      </c>
      <c r="W916" s="44" t="s">
        <v>2290</v>
      </c>
      <c r="X916" s="44">
        <v>1761.53</v>
      </c>
      <c r="Y916" s="454"/>
    </row>
    <row r="917" spans="1:25" ht="18" customHeight="1">
      <c r="A917" s="78"/>
      <c r="B917" s="79"/>
      <c r="C917" s="79"/>
      <c r="D917" s="79"/>
      <c r="E917" s="67"/>
      <c r="F917" s="79"/>
      <c r="G917" s="67"/>
      <c r="H917" s="66">
        <v>2130202</v>
      </c>
      <c r="I917" s="66" t="s">
        <v>543</v>
      </c>
      <c r="J917" s="260">
        <v>0</v>
      </c>
      <c r="K917" s="260"/>
      <c r="L917" s="63">
        <v>0</v>
      </c>
      <c r="M917" s="67"/>
      <c r="N917" s="63">
        <v>0</v>
      </c>
      <c r="O917" s="67"/>
      <c r="T917" s="72"/>
      <c r="V917" s="66" t="s">
        <v>543</v>
      </c>
      <c r="W917" s="44" t="s">
        <v>2291</v>
      </c>
      <c r="X917" s="44">
        <v>24.4</v>
      </c>
      <c r="Y917" s="454"/>
    </row>
    <row r="918" spans="1:25" ht="18" customHeight="1">
      <c r="A918" s="78"/>
      <c r="B918" s="79"/>
      <c r="C918" s="79"/>
      <c r="D918" s="79"/>
      <c r="E918" s="67"/>
      <c r="F918" s="79"/>
      <c r="G918" s="67"/>
      <c r="H918" s="66">
        <v>2130203</v>
      </c>
      <c r="I918" s="66" t="s">
        <v>544</v>
      </c>
      <c r="J918" s="260">
        <v>0</v>
      </c>
      <c r="K918" s="260"/>
      <c r="L918" s="63">
        <v>0</v>
      </c>
      <c r="M918" s="67"/>
      <c r="N918" s="63">
        <v>0</v>
      </c>
      <c r="O918" s="67"/>
      <c r="T918" s="72"/>
      <c r="V918" s="66" t="s">
        <v>544</v>
      </c>
      <c r="W918" s="44" t="s">
        <v>2292</v>
      </c>
      <c r="X918" s="44">
        <v>1189</v>
      </c>
      <c r="Y918" s="454"/>
    </row>
    <row r="919" spans="1:25" ht="18" customHeight="1">
      <c r="A919" s="78"/>
      <c r="B919" s="79"/>
      <c r="C919" s="79"/>
      <c r="D919" s="79"/>
      <c r="E919" s="67"/>
      <c r="F919" s="79"/>
      <c r="G919" s="67"/>
      <c r="H919" s="66">
        <v>2130204</v>
      </c>
      <c r="I919" s="66" t="s">
        <v>545</v>
      </c>
      <c r="J919" s="260">
        <v>0</v>
      </c>
      <c r="K919" s="260"/>
      <c r="L919" s="63">
        <v>0</v>
      </c>
      <c r="M919" s="67"/>
      <c r="N919" s="63">
        <v>0</v>
      </c>
      <c r="O919" s="67"/>
      <c r="T919" s="72"/>
      <c r="V919" s="66" t="s">
        <v>545</v>
      </c>
      <c r="Y919" s="454"/>
    </row>
    <row r="920" spans="1:25" ht="18" customHeight="1">
      <c r="A920" s="78"/>
      <c r="B920" s="79"/>
      <c r="C920" s="79"/>
      <c r="D920" s="79"/>
      <c r="E920" s="67"/>
      <c r="F920" s="79"/>
      <c r="G920" s="67"/>
      <c r="H920" s="66">
        <v>2130205</v>
      </c>
      <c r="I920" s="66" t="s">
        <v>546</v>
      </c>
      <c r="J920" s="260">
        <v>0</v>
      </c>
      <c r="K920" s="260"/>
      <c r="L920" s="63">
        <v>0</v>
      </c>
      <c r="M920" s="67"/>
      <c r="N920" s="63">
        <v>0</v>
      </c>
      <c r="O920" s="67"/>
      <c r="T920" s="72"/>
      <c r="V920" s="66" t="s">
        <v>546</v>
      </c>
      <c r="W920" s="44" t="s">
        <v>2293</v>
      </c>
      <c r="X920" s="44">
        <v>795306</v>
      </c>
      <c r="Y920" s="454"/>
    </row>
    <row r="921" spans="1:25" ht="18" customHeight="1">
      <c r="A921" s="78"/>
      <c r="B921" s="79"/>
      <c r="C921" s="79"/>
      <c r="D921" s="79"/>
      <c r="E921" s="67"/>
      <c r="F921" s="79"/>
      <c r="G921" s="67"/>
      <c r="H921" s="66">
        <v>2130206</v>
      </c>
      <c r="I921" s="66" t="s">
        <v>547</v>
      </c>
      <c r="J921" s="260">
        <v>0</v>
      </c>
      <c r="K921" s="260"/>
      <c r="L921" s="63">
        <v>0</v>
      </c>
      <c r="M921" s="67"/>
      <c r="N921" s="63">
        <v>0</v>
      </c>
      <c r="O921" s="67"/>
      <c r="T921" s="72"/>
      <c r="V921" s="66" t="s">
        <v>547</v>
      </c>
      <c r="W921" s="44" t="s">
        <v>2224</v>
      </c>
      <c r="X921" s="44">
        <v>2394</v>
      </c>
      <c r="Y921" s="454"/>
    </row>
    <row r="922" spans="1:25" ht="18" customHeight="1">
      <c r="A922" s="78"/>
      <c r="B922" s="79"/>
      <c r="C922" s="79"/>
      <c r="D922" s="79"/>
      <c r="E922" s="67"/>
      <c r="F922" s="79"/>
      <c r="G922" s="67"/>
      <c r="H922" s="66">
        <v>2130207</v>
      </c>
      <c r="I922" s="66" t="s">
        <v>548</v>
      </c>
      <c r="J922" s="260">
        <v>68</v>
      </c>
      <c r="K922" s="260"/>
      <c r="L922" s="63">
        <v>67</v>
      </c>
      <c r="M922" s="67"/>
      <c r="N922" s="63">
        <v>75</v>
      </c>
      <c r="O922" s="67">
        <f>L922/N922-1</f>
        <v>-0.10666666666666669</v>
      </c>
      <c r="T922" s="72"/>
      <c r="V922" s="66" t="s">
        <v>548</v>
      </c>
      <c r="W922" s="44" t="s">
        <v>2225</v>
      </c>
      <c r="X922" s="44">
        <v>0</v>
      </c>
      <c r="Y922" s="454"/>
    </row>
    <row r="923" spans="1:25" ht="18" customHeight="1">
      <c r="A923" s="78"/>
      <c r="B923" s="79"/>
      <c r="C923" s="79"/>
      <c r="D923" s="79"/>
      <c r="E923" s="67"/>
      <c r="F923" s="79"/>
      <c r="G923" s="67"/>
      <c r="H923" s="66">
        <v>2130208</v>
      </c>
      <c r="I923" s="66" t="s">
        <v>549</v>
      </c>
      <c r="J923" s="260">
        <v>25</v>
      </c>
      <c r="K923" s="260"/>
      <c r="L923" s="63">
        <v>25</v>
      </c>
      <c r="M923" s="67"/>
      <c r="N923" s="63">
        <v>24</v>
      </c>
      <c r="O923" s="67">
        <f>L923/N923-1</f>
        <v>4.1666666666666741E-2</v>
      </c>
      <c r="T923" s="72"/>
      <c r="V923" s="66" t="s">
        <v>549</v>
      </c>
      <c r="W923" s="44" t="s">
        <v>2226</v>
      </c>
      <c r="X923" s="44">
        <v>0</v>
      </c>
      <c r="Y923" s="454"/>
    </row>
    <row r="924" spans="1:25" ht="18" customHeight="1">
      <c r="A924" s="78"/>
      <c r="B924" s="79"/>
      <c r="C924" s="79"/>
      <c r="D924" s="79"/>
      <c r="E924" s="67"/>
      <c r="F924" s="79"/>
      <c r="G924" s="67"/>
      <c r="H924" s="66">
        <v>2130209</v>
      </c>
      <c r="I924" s="66" t="s">
        <v>550</v>
      </c>
      <c r="J924" s="260">
        <v>0</v>
      </c>
      <c r="K924" s="260"/>
      <c r="L924" s="63">
        <v>0</v>
      </c>
      <c r="M924" s="67"/>
      <c r="N924" s="63">
        <v>0</v>
      </c>
      <c r="O924" s="67"/>
      <c r="T924" s="72"/>
      <c r="V924" s="66" t="s">
        <v>550</v>
      </c>
      <c r="W924" s="44" t="s">
        <v>2294</v>
      </c>
      <c r="X924" s="44">
        <v>28081</v>
      </c>
      <c r="Y924" s="454"/>
    </row>
    <row r="925" spans="1:25" ht="18" customHeight="1">
      <c r="A925" s="78"/>
      <c r="B925" s="79"/>
      <c r="C925" s="79"/>
      <c r="D925" s="79"/>
      <c r="E925" s="67"/>
      <c r="F925" s="79"/>
      <c r="G925" s="67"/>
      <c r="H925" s="66">
        <v>2130210</v>
      </c>
      <c r="I925" s="66" t="s">
        <v>551</v>
      </c>
      <c r="J925" s="260">
        <v>0</v>
      </c>
      <c r="K925" s="260"/>
      <c r="L925" s="63">
        <v>0</v>
      </c>
      <c r="M925" s="67"/>
      <c r="N925" s="63">
        <v>0</v>
      </c>
      <c r="O925" s="67"/>
      <c r="T925" s="72"/>
      <c r="V925" s="66" t="s">
        <v>551</v>
      </c>
      <c r="W925" s="44" t="s">
        <v>2295</v>
      </c>
      <c r="X925" s="44">
        <v>645810</v>
      </c>
      <c r="Y925" s="454"/>
    </row>
    <row r="926" spans="1:25" ht="18" customHeight="1">
      <c r="A926" s="78"/>
      <c r="B926" s="79"/>
      <c r="C926" s="79"/>
      <c r="D926" s="79"/>
      <c r="E926" s="67"/>
      <c r="F926" s="79"/>
      <c r="G926" s="67"/>
      <c r="H926" s="66">
        <v>2130211</v>
      </c>
      <c r="I926" s="66" t="s">
        <v>552</v>
      </c>
      <c r="J926" s="260">
        <v>0</v>
      </c>
      <c r="K926" s="260"/>
      <c r="L926" s="63">
        <v>0</v>
      </c>
      <c r="M926" s="67"/>
      <c r="N926" s="63">
        <v>0</v>
      </c>
      <c r="O926" s="67"/>
      <c r="T926" s="72"/>
      <c r="V926" s="66" t="s">
        <v>552</v>
      </c>
      <c r="W926" s="44" t="s">
        <v>2296</v>
      </c>
      <c r="X926" s="44">
        <v>56008</v>
      </c>
      <c r="Y926" s="454"/>
    </row>
    <row r="927" spans="1:25" ht="18" customHeight="1">
      <c r="A927" s="78"/>
      <c r="B927" s="79"/>
      <c r="C927" s="79"/>
      <c r="D927" s="79"/>
      <c r="E927" s="67"/>
      <c r="F927" s="79"/>
      <c r="G927" s="67"/>
      <c r="H927" s="66">
        <v>2130212</v>
      </c>
      <c r="I927" s="66" t="s">
        <v>553</v>
      </c>
      <c r="J927" s="260">
        <v>1761.53</v>
      </c>
      <c r="K927" s="260"/>
      <c r="L927" s="63">
        <v>0</v>
      </c>
      <c r="M927" s="67"/>
      <c r="N927" s="63">
        <v>0</v>
      </c>
      <c r="O927" s="67"/>
      <c r="T927" s="72"/>
      <c r="V927" s="66" t="s">
        <v>553</v>
      </c>
      <c r="W927" s="44" t="s">
        <v>2297</v>
      </c>
      <c r="X927" s="44">
        <v>0</v>
      </c>
      <c r="Y927" s="454"/>
    </row>
    <row r="928" spans="1:25" ht="18" customHeight="1">
      <c r="A928" s="78"/>
      <c r="B928" s="79"/>
      <c r="C928" s="79"/>
      <c r="D928" s="79"/>
      <c r="E928" s="67"/>
      <c r="F928" s="79"/>
      <c r="G928" s="67"/>
      <c r="H928" s="66">
        <v>2130213</v>
      </c>
      <c r="I928" s="66" t="s">
        <v>554</v>
      </c>
      <c r="J928" s="260">
        <v>0</v>
      </c>
      <c r="K928" s="260"/>
      <c r="L928" s="63">
        <v>0</v>
      </c>
      <c r="M928" s="67"/>
      <c r="N928" s="63">
        <v>0</v>
      </c>
      <c r="O928" s="67"/>
      <c r="T928" s="72"/>
      <c r="V928" s="66" t="s">
        <v>554</v>
      </c>
      <c r="W928" s="44" t="s">
        <v>2298</v>
      </c>
      <c r="X928" s="44">
        <v>0</v>
      </c>
      <c r="Y928" s="454"/>
    </row>
    <row r="929" spans="1:25" ht="18" customHeight="1">
      <c r="A929" s="78"/>
      <c r="B929" s="79"/>
      <c r="C929" s="79"/>
      <c r="D929" s="79"/>
      <c r="E929" s="67"/>
      <c r="F929" s="79"/>
      <c r="G929" s="67"/>
      <c r="H929" s="66">
        <v>2130216</v>
      </c>
      <c r="I929" s="66" t="s">
        <v>555</v>
      </c>
      <c r="J929" s="260">
        <v>24.4</v>
      </c>
      <c r="K929" s="260"/>
      <c r="L929" s="63">
        <v>0</v>
      </c>
      <c r="M929" s="67"/>
      <c r="N929" s="63">
        <v>0</v>
      </c>
      <c r="O929" s="67"/>
      <c r="T929" s="72"/>
      <c r="V929" s="66" t="s">
        <v>555</v>
      </c>
      <c r="W929" s="44" t="s">
        <v>2299</v>
      </c>
      <c r="X929" s="44">
        <v>0</v>
      </c>
      <c r="Y929" s="454"/>
    </row>
    <row r="930" spans="1:25" ht="18" customHeight="1">
      <c r="A930" s="78"/>
      <c r="B930" s="79"/>
      <c r="C930" s="79"/>
      <c r="D930" s="79"/>
      <c r="E930" s="67"/>
      <c r="F930" s="79"/>
      <c r="G930" s="67"/>
      <c r="H930" s="66">
        <v>2130217</v>
      </c>
      <c r="I930" s="66" t="s">
        <v>556</v>
      </c>
      <c r="J930" s="260">
        <v>1189</v>
      </c>
      <c r="K930" s="260"/>
      <c r="L930" s="63">
        <v>1024</v>
      </c>
      <c r="M930" s="67"/>
      <c r="N930" s="63">
        <v>850</v>
      </c>
      <c r="O930" s="67">
        <f>L930/N930-1</f>
        <v>0.20470588235294107</v>
      </c>
      <c r="T930" s="72"/>
      <c r="V930" s="66" t="s">
        <v>556</v>
      </c>
      <c r="W930" s="44" t="s">
        <v>2300</v>
      </c>
      <c r="X930" s="44">
        <v>0</v>
      </c>
      <c r="Y930" s="454"/>
    </row>
    <row r="931" spans="1:25" ht="18" customHeight="1">
      <c r="A931" s="78"/>
      <c r="B931" s="79"/>
      <c r="C931" s="79"/>
      <c r="D931" s="79"/>
      <c r="E931" s="67"/>
      <c r="F931" s="79"/>
      <c r="G931" s="67"/>
      <c r="H931" s="66">
        <v>2130218</v>
      </c>
      <c r="I931" s="58" t="s">
        <v>557</v>
      </c>
      <c r="J931" s="260">
        <v>795306</v>
      </c>
      <c r="K931" s="228">
        <v>266121</v>
      </c>
      <c r="L931" s="63">
        <v>266121</v>
      </c>
      <c r="M931" s="67">
        <f>L931/K931</f>
        <v>1</v>
      </c>
      <c r="N931" s="63">
        <v>276178</v>
      </c>
      <c r="O931" s="67">
        <f>L931/N931-1</f>
        <v>-3.6414920811940088E-2</v>
      </c>
      <c r="T931" s="72"/>
      <c r="V931" s="58" t="s">
        <v>557</v>
      </c>
      <c r="W931" s="44" t="s">
        <v>2301</v>
      </c>
      <c r="X931" s="44">
        <v>61586</v>
      </c>
      <c r="Y931" s="454"/>
    </row>
    <row r="932" spans="1:25" ht="18" customHeight="1">
      <c r="A932" s="78"/>
      <c r="B932" s="79"/>
      <c r="C932" s="79"/>
      <c r="D932" s="79"/>
      <c r="E932" s="67"/>
      <c r="F932" s="79"/>
      <c r="G932" s="67"/>
      <c r="H932" s="66">
        <v>2130219</v>
      </c>
      <c r="I932" s="66" t="s">
        <v>1101</v>
      </c>
      <c r="J932" s="260">
        <v>2394</v>
      </c>
      <c r="K932" s="260"/>
      <c r="L932" s="63">
        <v>2452</v>
      </c>
      <c r="M932" s="67"/>
      <c r="N932" s="63">
        <v>2461</v>
      </c>
      <c r="O932" s="67">
        <f>L932/N932-1</f>
        <v>-3.6570499796830802E-3</v>
      </c>
      <c r="T932" s="72"/>
      <c r="V932" s="66" t="s">
        <v>1101</v>
      </c>
      <c r="W932" s="44" t="s">
        <v>2302</v>
      </c>
      <c r="X932" s="44">
        <v>0</v>
      </c>
      <c r="Y932" s="454"/>
    </row>
    <row r="933" spans="1:25" ht="18" customHeight="1">
      <c r="A933" s="78"/>
      <c r="B933" s="79"/>
      <c r="C933" s="79"/>
      <c r="D933" s="79"/>
      <c r="E933" s="67"/>
      <c r="F933" s="79"/>
      <c r="G933" s="67"/>
      <c r="H933" s="66">
        <v>2130220</v>
      </c>
      <c r="I933" s="66" t="s">
        <v>1102</v>
      </c>
      <c r="J933" s="260">
        <v>0</v>
      </c>
      <c r="K933" s="260"/>
      <c r="L933" s="63">
        <v>0</v>
      </c>
      <c r="M933" s="67"/>
      <c r="N933" s="63">
        <v>0</v>
      </c>
      <c r="O933" s="67"/>
      <c r="T933" s="72"/>
      <c r="V933" s="66" t="s">
        <v>1102</v>
      </c>
      <c r="W933" s="44" t="s">
        <v>2303</v>
      </c>
      <c r="X933" s="44">
        <v>0</v>
      </c>
      <c r="Y933" s="454"/>
    </row>
    <row r="934" spans="1:25" ht="18" customHeight="1">
      <c r="A934" s="78"/>
      <c r="B934" s="79"/>
      <c r="C934" s="79"/>
      <c r="D934" s="79"/>
      <c r="E934" s="67"/>
      <c r="F934" s="79"/>
      <c r="G934" s="67"/>
      <c r="H934" s="66">
        <v>2130221</v>
      </c>
      <c r="I934" s="66" t="s">
        <v>1103</v>
      </c>
      <c r="J934" s="260">
        <v>0</v>
      </c>
      <c r="K934" s="260"/>
      <c r="L934" s="63">
        <v>0</v>
      </c>
      <c r="M934" s="67"/>
      <c r="N934" s="63">
        <v>0</v>
      </c>
      <c r="O934" s="67"/>
      <c r="T934" s="72"/>
      <c r="V934" s="66" t="s">
        <v>1103</v>
      </c>
      <c r="W934" s="44" t="s">
        <v>2304</v>
      </c>
      <c r="X934" s="44">
        <v>779</v>
      </c>
      <c r="Y934" s="454"/>
    </row>
    <row r="935" spans="1:25" ht="18" customHeight="1">
      <c r="A935" s="78"/>
      <c r="B935" s="79"/>
      <c r="C935" s="79"/>
      <c r="D935" s="79"/>
      <c r="E935" s="67"/>
      <c r="F935" s="79"/>
      <c r="G935" s="67"/>
      <c r="H935" s="66">
        <v>2130223</v>
      </c>
      <c r="I935" s="66" t="s">
        <v>558</v>
      </c>
      <c r="J935" s="260">
        <v>28081</v>
      </c>
      <c r="K935" s="260"/>
      <c r="L935" s="63">
        <v>20190</v>
      </c>
      <c r="M935" s="67"/>
      <c r="N935" s="63">
        <v>13026</v>
      </c>
      <c r="O935" s="67">
        <f>L935/N935-1</f>
        <v>0.5499769691386458</v>
      </c>
      <c r="T935" s="72"/>
      <c r="V935" s="66" t="s">
        <v>558</v>
      </c>
      <c r="W935" s="44" t="s">
        <v>2305</v>
      </c>
      <c r="X935" s="44">
        <v>0</v>
      </c>
      <c r="Y935" s="454"/>
    </row>
    <row r="936" spans="1:25" ht="18" customHeight="1">
      <c r="A936" s="78"/>
      <c r="B936" s="79"/>
      <c r="C936" s="79"/>
      <c r="D936" s="79"/>
      <c r="E936" s="67"/>
      <c r="F936" s="79"/>
      <c r="G936" s="67"/>
      <c r="H936" s="66">
        <v>2130224</v>
      </c>
      <c r="I936" s="66" t="s">
        <v>559</v>
      </c>
      <c r="J936" s="260">
        <v>645810</v>
      </c>
      <c r="K936" s="260"/>
      <c r="L936" s="63">
        <v>47449</v>
      </c>
      <c r="M936" s="67"/>
      <c r="N936" s="63">
        <v>58802</v>
      </c>
      <c r="O936" s="67">
        <f>L936/N936-1</f>
        <v>-0.19307166422910782</v>
      </c>
      <c r="T936" s="72"/>
      <c r="V936" s="66" t="s">
        <v>559</v>
      </c>
      <c r="W936" s="44" t="s">
        <v>2306</v>
      </c>
      <c r="X936" s="44">
        <v>0</v>
      </c>
      <c r="Y936" s="454"/>
    </row>
    <row r="937" spans="1:25" ht="18" customHeight="1">
      <c r="A937" s="78"/>
      <c r="B937" s="79"/>
      <c r="C937" s="79"/>
      <c r="D937" s="79"/>
      <c r="E937" s="67"/>
      <c r="F937" s="79"/>
      <c r="G937" s="67"/>
      <c r="H937" s="66">
        <v>2130225</v>
      </c>
      <c r="I937" s="66" t="s">
        <v>560</v>
      </c>
      <c r="J937" s="260">
        <v>56008</v>
      </c>
      <c r="K937" s="260"/>
      <c r="L937" s="63">
        <v>50533</v>
      </c>
      <c r="M937" s="67"/>
      <c r="N937" s="63">
        <v>48741</v>
      </c>
      <c r="O937" s="67">
        <f>L937/N937-1</f>
        <v>3.6765761884245407E-2</v>
      </c>
      <c r="T937" s="72"/>
      <c r="V937" s="66" t="s">
        <v>560</v>
      </c>
      <c r="W937" s="44" t="s">
        <v>2307</v>
      </c>
      <c r="X937" s="44">
        <v>0</v>
      </c>
      <c r="Y937" s="454"/>
    </row>
    <row r="938" spans="1:25" ht="18" customHeight="1">
      <c r="A938" s="78"/>
      <c r="B938" s="79"/>
      <c r="C938" s="79"/>
      <c r="D938" s="79"/>
      <c r="E938" s="67"/>
      <c r="F938" s="79"/>
      <c r="G938" s="67"/>
      <c r="H938" s="66">
        <v>2130226</v>
      </c>
      <c r="I938" s="66" t="s">
        <v>561</v>
      </c>
      <c r="J938" s="260">
        <v>0</v>
      </c>
      <c r="K938" s="260"/>
      <c r="L938" s="63">
        <v>0</v>
      </c>
      <c r="M938" s="67"/>
      <c r="N938" s="63">
        <v>0</v>
      </c>
      <c r="O938" s="67"/>
      <c r="T938" s="72"/>
      <c r="V938" s="66" t="s">
        <v>561</v>
      </c>
      <c r="W938" s="44" t="s">
        <v>2308</v>
      </c>
      <c r="X938" s="44">
        <v>0</v>
      </c>
      <c r="Y938" s="454"/>
    </row>
    <row r="939" spans="1:25" ht="18" customHeight="1">
      <c r="A939" s="78"/>
      <c r="B939" s="79"/>
      <c r="C939" s="79"/>
      <c r="D939" s="79"/>
      <c r="E939" s="67"/>
      <c r="F939" s="79"/>
      <c r="G939" s="67"/>
      <c r="H939" s="66">
        <v>2130227</v>
      </c>
      <c r="I939" s="66" t="s">
        <v>562</v>
      </c>
      <c r="J939" s="260">
        <v>0</v>
      </c>
      <c r="K939" s="260"/>
      <c r="L939" s="63">
        <v>0</v>
      </c>
      <c r="M939" s="67"/>
      <c r="N939" s="63">
        <v>0</v>
      </c>
      <c r="O939" s="67"/>
      <c r="T939" s="72"/>
      <c r="V939" s="66" t="s">
        <v>562</v>
      </c>
      <c r="W939" s="44" t="s">
        <v>2309</v>
      </c>
      <c r="X939" s="44">
        <v>0</v>
      </c>
      <c r="Y939" s="454"/>
    </row>
    <row r="940" spans="1:25" ht="18" customHeight="1">
      <c r="A940" s="78"/>
      <c r="B940" s="79"/>
      <c r="C940" s="79"/>
      <c r="D940" s="79"/>
      <c r="E940" s="67"/>
      <c r="F940" s="79"/>
      <c r="G940" s="67"/>
      <c r="H940" s="66">
        <v>2130232</v>
      </c>
      <c r="I940" s="66" t="s">
        <v>563</v>
      </c>
      <c r="J940" s="260">
        <v>0</v>
      </c>
      <c r="K940" s="260"/>
      <c r="L940" s="63">
        <v>34</v>
      </c>
      <c r="M940" s="67"/>
      <c r="N940" s="63">
        <v>39</v>
      </c>
      <c r="O940" s="67">
        <f>L940/N940-1</f>
        <v>-0.12820512820512819</v>
      </c>
      <c r="T940" s="72"/>
      <c r="V940" s="66" t="s">
        <v>563</v>
      </c>
      <c r="W940" s="44" t="s">
        <v>2310</v>
      </c>
      <c r="X940" s="44">
        <v>0</v>
      </c>
      <c r="Y940" s="454"/>
    </row>
    <row r="941" spans="1:25" ht="18" customHeight="1">
      <c r="A941" s="78"/>
      <c r="B941" s="79"/>
      <c r="C941" s="79"/>
      <c r="D941" s="79"/>
      <c r="E941" s="67"/>
      <c r="F941" s="79"/>
      <c r="G941" s="67"/>
      <c r="H941" s="66">
        <v>2130233</v>
      </c>
      <c r="I941" s="66" t="s">
        <v>564</v>
      </c>
      <c r="J941" s="260">
        <v>0</v>
      </c>
      <c r="K941" s="260"/>
      <c r="L941" s="63">
        <v>400</v>
      </c>
      <c r="M941" s="67"/>
      <c r="N941" s="63">
        <v>0</v>
      </c>
      <c r="O941" s="67"/>
      <c r="T941" s="72"/>
      <c r="V941" s="66" t="s">
        <v>564</v>
      </c>
      <c r="W941" s="44" t="s">
        <v>2311</v>
      </c>
      <c r="X941" s="44">
        <v>0</v>
      </c>
      <c r="Y941" s="454"/>
    </row>
    <row r="942" spans="1:25" ht="18" customHeight="1">
      <c r="A942" s="78"/>
      <c r="B942" s="79"/>
      <c r="C942" s="79"/>
      <c r="D942" s="79"/>
      <c r="E942" s="67"/>
      <c r="F942" s="79"/>
      <c r="G942" s="67"/>
      <c r="H942" s="66">
        <v>2130234</v>
      </c>
      <c r="I942" s="66" t="s">
        <v>565</v>
      </c>
      <c r="J942" s="260">
        <v>61586</v>
      </c>
      <c r="K942" s="260"/>
      <c r="L942" s="63">
        <v>57181</v>
      </c>
      <c r="M942" s="67"/>
      <c r="N942" s="63">
        <v>57261</v>
      </c>
      <c r="O942" s="67">
        <f>L942/N942-1</f>
        <v>-1.3971114720315869E-3</v>
      </c>
      <c r="T942" s="72"/>
      <c r="V942" s="66" t="s">
        <v>565</v>
      </c>
      <c r="W942" s="44" t="s">
        <v>2312</v>
      </c>
      <c r="X942" s="44">
        <v>0</v>
      </c>
      <c r="Y942" s="454"/>
    </row>
    <row r="943" spans="1:25" ht="18" customHeight="1">
      <c r="A943" s="78"/>
      <c r="B943" s="79"/>
      <c r="C943" s="79"/>
      <c r="D943" s="79"/>
      <c r="E943" s="67"/>
      <c r="F943" s="79"/>
      <c r="G943" s="67"/>
      <c r="H943" s="66">
        <v>2130299</v>
      </c>
      <c r="I943" s="66" t="s">
        <v>566</v>
      </c>
      <c r="J943" s="260">
        <v>0</v>
      </c>
      <c r="K943" s="260"/>
      <c r="L943" s="63">
        <v>45</v>
      </c>
      <c r="M943" s="67"/>
      <c r="N943" s="63">
        <v>41</v>
      </c>
      <c r="O943" s="67">
        <f>L943/N943-1</f>
        <v>9.7560975609756184E-2</v>
      </c>
      <c r="T943" s="72"/>
      <c r="V943" s="66" t="s">
        <v>566</v>
      </c>
      <c r="W943" s="44" t="s">
        <v>2313</v>
      </c>
      <c r="X943" s="44">
        <v>0</v>
      </c>
      <c r="Y943" s="454"/>
    </row>
    <row r="944" spans="1:25" ht="18" customHeight="1">
      <c r="A944" s="78"/>
      <c r="B944" s="79"/>
      <c r="C944" s="79"/>
      <c r="D944" s="79"/>
      <c r="E944" s="67"/>
      <c r="F944" s="79"/>
      <c r="G944" s="67"/>
      <c r="H944" s="66">
        <v>21303</v>
      </c>
      <c r="I944" s="66" t="s">
        <v>567</v>
      </c>
      <c r="J944" s="260">
        <v>0</v>
      </c>
      <c r="K944" s="260"/>
      <c r="L944" s="63">
        <v>0</v>
      </c>
      <c r="M944" s="67"/>
      <c r="N944" s="63">
        <v>0</v>
      </c>
      <c r="O944" s="67"/>
      <c r="T944" s="72"/>
      <c r="V944" s="66" t="s">
        <v>567</v>
      </c>
      <c r="W944" s="44" t="s">
        <v>2285</v>
      </c>
      <c r="X944" s="44">
        <v>0</v>
      </c>
      <c r="Y944" s="454"/>
    </row>
    <row r="945" spans="1:25" ht="18" customHeight="1">
      <c r="A945" s="78"/>
      <c r="B945" s="79"/>
      <c r="C945" s="79"/>
      <c r="D945" s="79"/>
      <c r="E945" s="67"/>
      <c r="F945" s="79"/>
      <c r="G945" s="67"/>
      <c r="H945" s="66">
        <v>2130301</v>
      </c>
      <c r="I945" s="66" t="s">
        <v>568</v>
      </c>
      <c r="J945" s="260">
        <v>779</v>
      </c>
      <c r="K945" s="260"/>
      <c r="L945" s="63">
        <v>857</v>
      </c>
      <c r="M945" s="67"/>
      <c r="N945" s="63">
        <v>764</v>
      </c>
      <c r="O945" s="67">
        <f>L945/N945-1</f>
        <v>0.12172774869109948</v>
      </c>
      <c r="T945" s="72"/>
      <c r="V945" s="66" t="s">
        <v>568</v>
      </c>
      <c r="W945" s="44" t="s">
        <v>2314</v>
      </c>
      <c r="X945" s="44">
        <v>0</v>
      </c>
      <c r="Y945" s="454"/>
    </row>
    <row r="946" spans="1:25" ht="18" customHeight="1">
      <c r="A946" s="78"/>
      <c r="B946" s="79"/>
      <c r="C946" s="79"/>
      <c r="D946" s="79"/>
      <c r="E946" s="67"/>
      <c r="F946" s="79"/>
      <c r="G946" s="67"/>
      <c r="H946" s="66">
        <v>2130302</v>
      </c>
      <c r="I946" s="66" t="s">
        <v>569</v>
      </c>
      <c r="J946" s="260">
        <v>0</v>
      </c>
      <c r="K946" s="260"/>
      <c r="L946" s="63">
        <v>0</v>
      </c>
      <c r="M946" s="67"/>
      <c r="N946" s="63">
        <v>0</v>
      </c>
      <c r="O946" s="67"/>
      <c r="T946" s="72"/>
      <c r="V946" s="66" t="s">
        <v>569</v>
      </c>
      <c r="W946" s="44" t="s">
        <v>2315</v>
      </c>
      <c r="X946" s="44">
        <v>0</v>
      </c>
      <c r="Y946" s="454"/>
    </row>
    <row r="947" spans="1:25" ht="18" customHeight="1">
      <c r="A947" s="78"/>
      <c r="B947" s="79"/>
      <c r="C947" s="79"/>
      <c r="D947" s="79"/>
      <c r="E947" s="67"/>
      <c r="F947" s="79"/>
      <c r="G947" s="67"/>
      <c r="H947" s="66">
        <v>2130303</v>
      </c>
      <c r="I947" s="66" t="s">
        <v>570</v>
      </c>
      <c r="J947" s="260">
        <v>0</v>
      </c>
      <c r="K947" s="260"/>
      <c r="L947" s="63">
        <v>0</v>
      </c>
      <c r="M947" s="67"/>
      <c r="N947" s="63">
        <v>0</v>
      </c>
      <c r="O947" s="67"/>
      <c r="T947" s="72"/>
      <c r="V947" s="66" t="s">
        <v>570</v>
      </c>
      <c r="W947" s="44" t="s">
        <v>2316</v>
      </c>
      <c r="X947" s="44">
        <v>648</v>
      </c>
      <c r="Y947" s="454"/>
    </row>
    <row r="948" spans="1:25" ht="18" customHeight="1">
      <c r="A948" s="78"/>
      <c r="B948" s="79"/>
      <c r="C948" s="79"/>
      <c r="D948" s="79"/>
      <c r="E948" s="67"/>
      <c r="F948" s="79"/>
      <c r="G948" s="67"/>
      <c r="H948" s="66">
        <v>2130304</v>
      </c>
      <c r="I948" s="66" t="s">
        <v>571</v>
      </c>
      <c r="J948" s="260">
        <v>0</v>
      </c>
      <c r="K948" s="260"/>
      <c r="L948" s="63">
        <v>0</v>
      </c>
      <c r="M948" s="67"/>
      <c r="N948" s="63">
        <v>0</v>
      </c>
      <c r="O948" s="67"/>
      <c r="T948" s="72"/>
      <c r="V948" s="66" t="s">
        <v>571</v>
      </c>
      <c r="W948" s="44" t="s">
        <v>2317</v>
      </c>
      <c r="X948" s="44">
        <v>0</v>
      </c>
      <c r="Y948" s="454"/>
    </row>
    <row r="949" spans="1:25" ht="18" customHeight="1">
      <c r="A949" s="78"/>
      <c r="B949" s="79"/>
      <c r="C949" s="79"/>
      <c r="D949" s="79"/>
      <c r="E949" s="67"/>
      <c r="F949" s="79"/>
      <c r="G949" s="67"/>
      <c r="H949" s="66">
        <v>2130305</v>
      </c>
      <c r="I949" s="66" t="s">
        <v>572</v>
      </c>
      <c r="J949" s="260">
        <v>0</v>
      </c>
      <c r="K949" s="260"/>
      <c r="L949" s="63">
        <v>0</v>
      </c>
      <c r="M949" s="67"/>
      <c r="N949" s="63">
        <v>0</v>
      </c>
      <c r="O949" s="67"/>
      <c r="T949" s="72"/>
      <c r="V949" s="66" t="s">
        <v>572</v>
      </c>
      <c r="W949" s="44" t="s">
        <v>2224</v>
      </c>
      <c r="X949" s="44">
        <v>0</v>
      </c>
      <c r="Y949" s="454"/>
    </row>
    <row r="950" spans="1:25" ht="18" customHeight="1">
      <c r="A950" s="78"/>
      <c r="B950" s="79"/>
      <c r="C950" s="79"/>
      <c r="D950" s="79"/>
      <c r="E950" s="67"/>
      <c r="F950" s="79"/>
      <c r="G950" s="67"/>
      <c r="H950" s="66">
        <v>2130306</v>
      </c>
      <c r="I950" s="66" t="s">
        <v>573</v>
      </c>
      <c r="J950" s="260">
        <v>0</v>
      </c>
      <c r="K950" s="260"/>
      <c r="L950" s="63">
        <v>0</v>
      </c>
      <c r="M950" s="67"/>
      <c r="N950" s="63">
        <v>0</v>
      </c>
      <c r="O950" s="67"/>
      <c r="T950" s="72"/>
      <c r="V950" s="66" t="s">
        <v>573</v>
      </c>
      <c r="W950" s="44" t="s">
        <v>2225</v>
      </c>
      <c r="X950" s="44">
        <v>0</v>
      </c>
      <c r="Y950" s="454"/>
    </row>
    <row r="951" spans="1:25" ht="18" customHeight="1">
      <c r="A951" s="78"/>
      <c r="B951" s="79"/>
      <c r="C951" s="79"/>
      <c r="D951" s="79"/>
      <c r="E951" s="67"/>
      <c r="F951" s="79"/>
      <c r="G951" s="67"/>
      <c r="H951" s="66">
        <v>2130307</v>
      </c>
      <c r="I951" s="66" t="s">
        <v>574</v>
      </c>
      <c r="J951" s="260">
        <v>0</v>
      </c>
      <c r="K951" s="260"/>
      <c r="L951" s="63">
        <v>0</v>
      </c>
      <c r="M951" s="67"/>
      <c r="N951" s="63">
        <v>0</v>
      </c>
      <c r="O951" s="67"/>
      <c r="T951" s="72"/>
      <c r="V951" s="66" t="s">
        <v>574</v>
      </c>
      <c r="W951" s="44" t="s">
        <v>2226</v>
      </c>
      <c r="X951" s="44">
        <v>0</v>
      </c>
      <c r="Y951" s="454"/>
    </row>
    <row r="952" spans="1:25" ht="18" customHeight="1">
      <c r="A952" s="78"/>
      <c r="B952" s="79"/>
      <c r="C952" s="79"/>
      <c r="D952" s="79"/>
      <c r="E952" s="67"/>
      <c r="F952" s="79"/>
      <c r="G952" s="67"/>
      <c r="H952" s="66">
        <v>2130308</v>
      </c>
      <c r="I952" s="66" t="s">
        <v>575</v>
      </c>
      <c r="J952" s="260">
        <v>0</v>
      </c>
      <c r="K952" s="260"/>
      <c r="L952" s="63">
        <v>0</v>
      </c>
      <c r="M952" s="67"/>
      <c r="N952" s="63">
        <v>0</v>
      </c>
      <c r="O952" s="67"/>
      <c r="T952" s="72"/>
      <c r="V952" s="66" t="s">
        <v>575</v>
      </c>
      <c r="W952" s="44" t="s">
        <v>2318</v>
      </c>
      <c r="X952" s="44">
        <v>0</v>
      </c>
      <c r="Y952" s="454"/>
    </row>
    <row r="953" spans="1:25" ht="18" customHeight="1">
      <c r="A953" s="78"/>
      <c r="B953" s="79"/>
      <c r="C953" s="79"/>
      <c r="D953" s="79"/>
      <c r="E953" s="67"/>
      <c r="F953" s="79"/>
      <c r="G953" s="67"/>
      <c r="H953" s="66">
        <v>2130309</v>
      </c>
      <c r="I953" s="66" t="s">
        <v>576</v>
      </c>
      <c r="J953" s="260">
        <v>0</v>
      </c>
      <c r="K953" s="260"/>
      <c r="L953" s="63">
        <v>0</v>
      </c>
      <c r="M953" s="67"/>
      <c r="N953" s="63">
        <v>0</v>
      </c>
      <c r="O953" s="67"/>
      <c r="T953" s="72"/>
      <c r="V953" s="66" t="s">
        <v>576</v>
      </c>
      <c r="W953" s="44" t="s">
        <v>2319</v>
      </c>
      <c r="X953" s="44">
        <v>0</v>
      </c>
      <c r="Y953" s="454"/>
    </row>
    <row r="954" spans="1:25" ht="18" customHeight="1">
      <c r="A954" s="78"/>
      <c r="B954" s="79"/>
      <c r="C954" s="79"/>
      <c r="D954" s="79"/>
      <c r="E954" s="67"/>
      <c r="F954" s="79"/>
      <c r="G954" s="67"/>
      <c r="H954" s="66">
        <v>2130310</v>
      </c>
      <c r="I954" s="66" t="s">
        <v>548</v>
      </c>
      <c r="J954" s="260">
        <v>0</v>
      </c>
      <c r="K954" s="260"/>
      <c r="L954" s="63">
        <v>0</v>
      </c>
      <c r="M954" s="67"/>
      <c r="N954" s="63">
        <v>0</v>
      </c>
      <c r="O954" s="67"/>
      <c r="T954" s="72"/>
      <c r="V954" s="66" t="s">
        <v>548</v>
      </c>
      <c r="W954" s="44" t="s">
        <v>2320</v>
      </c>
      <c r="X954" s="44">
        <v>0</v>
      </c>
      <c r="Y954" s="454"/>
    </row>
    <row r="955" spans="1:25" ht="18" customHeight="1">
      <c r="A955" s="78"/>
      <c r="B955" s="79"/>
      <c r="C955" s="79"/>
      <c r="D955" s="79"/>
      <c r="E955" s="67"/>
      <c r="F955" s="79"/>
      <c r="G955" s="67"/>
      <c r="H955" s="66">
        <v>2130311</v>
      </c>
      <c r="I955" s="66" t="s">
        <v>577</v>
      </c>
      <c r="J955" s="260">
        <v>0</v>
      </c>
      <c r="K955" s="260"/>
      <c r="L955" s="63">
        <v>0</v>
      </c>
      <c r="M955" s="67"/>
      <c r="N955" s="63">
        <v>0</v>
      </c>
      <c r="O955" s="67"/>
      <c r="T955" s="72"/>
      <c r="V955" s="66" t="s">
        <v>577</v>
      </c>
      <c r="W955" s="44" t="s">
        <v>2321</v>
      </c>
      <c r="X955" s="44">
        <v>0</v>
      </c>
      <c r="Y955" s="454"/>
    </row>
    <row r="956" spans="1:25" ht="18" customHeight="1">
      <c r="A956" s="78"/>
      <c r="B956" s="79"/>
      <c r="C956" s="79"/>
      <c r="D956" s="79"/>
      <c r="E956" s="67"/>
      <c r="F956" s="79"/>
      <c r="G956" s="67"/>
      <c r="H956" s="66">
        <v>2130312</v>
      </c>
      <c r="I956" s="66" t="s">
        <v>578</v>
      </c>
      <c r="J956" s="260">
        <v>0</v>
      </c>
      <c r="K956" s="260"/>
      <c r="L956" s="63">
        <v>0</v>
      </c>
      <c r="M956" s="67"/>
      <c r="N956" s="63">
        <v>0</v>
      </c>
      <c r="O956" s="67"/>
      <c r="T956" s="72"/>
      <c r="V956" s="66" t="s">
        <v>578</v>
      </c>
      <c r="W956" s="44" t="s">
        <v>2322</v>
      </c>
      <c r="X956" s="44">
        <v>0</v>
      </c>
      <c r="Y956" s="454"/>
    </row>
    <row r="957" spans="1:25" ht="18" customHeight="1">
      <c r="A957" s="78"/>
      <c r="B957" s="79"/>
      <c r="C957" s="79"/>
      <c r="D957" s="79"/>
      <c r="E957" s="67"/>
      <c r="F957" s="79"/>
      <c r="G957" s="67"/>
      <c r="H957" s="66">
        <v>2130313</v>
      </c>
      <c r="I957" s="66" t="s">
        <v>579</v>
      </c>
      <c r="J957" s="260">
        <v>648</v>
      </c>
      <c r="K957" s="260"/>
      <c r="L957" s="63">
        <v>86980</v>
      </c>
      <c r="M957" s="67"/>
      <c r="N957" s="63">
        <v>95043</v>
      </c>
      <c r="O957" s="67">
        <f>L957/N957-1</f>
        <v>-8.4835285081489409E-2</v>
      </c>
      <c r="T957" s="72"/>
      <c r="V957" s="66" t="s">
        <v>579</v>
      </c>
      <c r="W957" s="44" t="s">
        <v>2323</v>
      </c>
      <c r="X957" s="44">
        <v>0</v>
      </c>
      <c r="Y957" s="454"/>
    </row>
    <row r="958" spans="1:25" ht="18" customHeight="1">
      <c r="A958" s="78"/>
      <c r="B958" s="79"/>
      <c r="C958" s="79"/>
      <c r="D958" s="79"/>
      <c r="E958" s="67"/>
      <c r="F958" s="79"/>
      <c r="G958" s="67"/>
      <c r="H958" s="66">
        <v>2130314</v>
      </c>
      <c r="I958" s="58" t="s">
        <v>580</v>
      </c>
      <c r="J958" s="79"/>
      <c r="K958" s="79"/>
      <c r="L958" s="79"/>
      <c r="M958" s="67"/>
      <c r="N958" s="79"/>
      <c r="O958" s="67"/>
      <c r="T958" s="72"/>
      <c r="V958" s="58" t="s">
        <v>580</v>
      </c>
      <c r="W958" s="44" t="s">
        <v>2324</v>
      </c>
      <c r="X958" s="44">
        <v>0</v>
      </c>
      <c r="Y958" s="454"/>
    </row>
    <row r="959" spans="1:25" ht="18" customHeight="1">
      <c r="A959" s="78"/>
      <c r="B959" s="79"/>
      <c r="C959" s="79"/>
      <c r="D959" s="79"/>
      <c r="E959" s="67"/>
      <c r="F959" s="79"/>
      <c r="G959" s="67"/>
      <c r="H959" s="66">
        <v>2130315</v>
      </c>
      <c r="I959" s="66" t="s">
        <v>1101</v>
      </c>
      <c r="J959" s="79"/>
      <c r="K959" s="79"/>
      <c r="L959" s="79"/>
      <c r="M959" s="67"/>
      <c r="N959" s="79"/>
      <c r="O959" s="67"/>
      <c r="T959" s="72"/>
      <c r="V959" s="66" t="s">
        <v>1101</v>
      </c>
      <c r="W959" s="44" t="s">
        <v>2325</v>
      </c>
      <c r="X959" s="44">
        <v>0</v>
      </c>
      <c r="Y959" s="454"/>
    </row>
    <row r="960" spans="1:25" ht="18" customHeight="1">
      <c r="A960" s="78"/>
      <c r="B960" s="79"/>
      <c r="C960" s="79"/>
      <c r="D960" s="79"/>
      <c r="E960" s="67"/>
      <c r="F960" s="79"/>
      <c r="G960" s="67"/>
      <c r="H960" s="66">
        <v>2130316</v>
      </c>
      <c r="I960" s="66" t="s">
        <v>1102</v>
      </c>
      <c r="J960" s="79"/>
      <c r="K960" s="79"/>
      <c r="L960" s="79"/>
      <c r="M960" s="67"/>
      <c r="N960" s="79"/>
      <c r="O960" s="67"/>
      <c r="T960" s="72"/>
      <c r="V960" s="66" t="s">
        <v>1102</v>
      </c>
      <c r="W960" s="44" t="s">
        <v>2224</v>
      </c>
      <c r="X960" s="44">
        <v>0</v>
      </c>
      <c r="Y960" s="454"/>
    </row>
    <row r="961" spans="1:25" ht="18" customHeight="1">
      <c r="A961" s="78"/>
      <c r="B961" s="79"/>
      <c r="C961" s="79"/>
      <c r="D961" s="79"/>
      <c r="E961" s="67"/>
      <c r="F961" s="79"/>
      <c r="G961" s="67"/>
      <c r="H961" s="66">
        <v>2130317</v>
      </c>
      <c r="I961" s="66" t="s">
        <v>1103</v>
      </c>
      <c r="J961" s="79"/>
      <c r="K961" s="79"/>
      <c r="L961" s="79"/>
      <c r="M961" s="67"/>
      <c r="N961" s="79"/>
      <c r="O961" s="67"/>
      <c r="T961" s="72"/>
      <c r="V961" s="66" t="s">
        <v>1103</v>
      </c>
      <c r="W961" s="44" t="s">
        <v>2225</v>
      </c>
      <c r="X961" s="44">
        <v>0</v>
      </c>
      <c r="Y961" s="454"/>
    </row>
    <row r="962" spans="1:25" ht="18" customHeight="1">
      <c r="A962" s="78"/>
      <c r="B962" s="79"/>
      <c r="C962" s="79"/>
      <c r="D962" s="79"/>
      <c r="E962" s="67"/>
      <c r="F962" s="79"/>
      <c r="G962" s="67"/>
      <c r="H962" s="66">
        <v>2130318</v>
      </c>
      <c r="I962" s="66" t="s">
        <v>581</v>
      </c>
      <c r="J962" s="79"/>
      <c r="K962" s="79"/>
      <c r="L962" s="79"/>
      <c r="M962" s="67"/>
      <c r="N962" s="79"/>
      <c r="O962" s="67"/>
      <c r="T962" s="72"/>
      <c r="V962" s="66" t="s">
        <v>581</v>
      </c>
      <c r="W962" s="44" t="s">
        <v>2226</v>
      </c>
      <c r="X962" s="44">
        <v>0</v>
      </c>
      <c r="Y962" s="454"/>
    </row>
    <row r="963" spans="1:25" ht="18" customHeight="1">
      <c r="A963" s="78"/>
      <c r="B963" s="79"/>
      <c r="C963" s="79"/>
      <c r="D963" s="79"/>
      <c r="E963" s="67"/>
      <c r="F963" s="79"/>
      <c r="G963" s="67"/>
      <c r="H963" s="66">
        <v>2130321</v>
      </c>
      <c r="I963" s="66" t="s">
        <v>582</v>
      </c>
      <c r="J963" s="79"/>
      <c r="K963" s="79"/>
      <c r="L963" s="79"/>
      <c r="M963" s="67"/>
      <c r="N963" s="79"/>
      <c r="O963" s="67"/>
      <c r="T963" s="72"/>
      <c r="V963" s="66" t="s">
        <v>582</v>
      </c>
      <c r="W963" s="44" t="s">
        <v>2326</v>
      </c>
      <c r="X963" s="44">
        <v>0</v>
      </c>
      <c r="Y963" s="454"/>
    </row>
    <row r="964" spans="1:25" ht="18" customHeight="1">
      <c r="A964" s="78"/>
      <c r="B964" s="79"/>
      <c r="C964" s="79"/>
      <c r="D964" s="79"/>
      <c r="E964" s="67"/>
      <c r="F964" s="79"/>
      <c r="G964" s="67"/>
      <c r="H964" s="66">
        <v>2130322</v>
      </c>
      <c r="I964" s="66" t="s">
        <v>583</v>
      </c>
      <c r="J964" s="79"/>
      <c r="K964" s="79"/>
      <c r="L964" s="79"/>
      <c r="M964" s="67"/>
      <c r="N964" s="79"/>
      <c r="O964" s="67"/>
      <c r="T964" s="72"/>
      <c r="V964" s="66" t="s">
        <v>583</v>
      </c>
      <c r="W964" s="44" t="s">
        <v>2327</v>
      </c>
      <c r="X964" s="44">
        <v>0</v>
      </c>
      <c r="Y964" s="454"/>
    </row>
    <row r="965" spans="1:25" ht="18" customHeight="1">
      <c r="A965" s="78"/>
      <c r="B965" s="79"/>
      <c r="C965" s="79"/>
      <c r="D965" s="79"/>
      <c r="E965" s="67"/>
      <c r="F965" s="79"/>
      <c r="G965" s="67"/>
      <c r="H965" s="66">
        <v>2130331</v>
      </c>
      <c r="I965" s="66" t="s">
        <v>584</v>
      </c>
      <c r="J965" s="79"/>
      <c r="K965" s="79"/>
      <c r="L965" s="79"/>
      <c r="M965" s="67"/>
      <c r="N965" s="79"/>
      <c r="O965" s="67"/>
      <c r="T965" s="72"/>
      <c r="V965" s="66" t="s">
        <v>584</v>
      </c>
      <c r="W965" s="44" t="s">
        <v>2328</v>
      </c>
      <c r="X965" s="44">
        <v>0</v>
      </c>
      <c r="Y965" s="454"/>
    </row>
    <row r="966" spans="1:25" ht="18" customHeight="1">
      <c r="A966" s="78"/>
      <c r="B966" s="79"/>
      <c r="C966" s="79"/>
      <c r="D966" s="79"/>
      <c r="E966" s="67"/>
      <c r="F966" s="79"/>
      <c r="G966" s="67"/>
      <c r="H966" s="66">
        <v>2130332</v>
      </c>
      <c r="I966" s="66" t="s">
        <v>585</v>
      </c>
      <c r="J966" s="79"/>
      <c r="K966" s="79"/>
      <c r="L966" s="79"/>
      <c r="M966" s="67"/>
      <c r="N966" s="79"/>
      <c r="O966" s="67"/>
      <c r="T966" s="72"/>
      <c r="V966" s="66" t="s">
        <v>585</v>
      </c>
      <c r="W966" s="44" t="s">
        <v>2329</v>
      </c>
      <c r="X966" s="44">
        <v>0</v>
      </c>
      <c r="Y966" s="454"/>
    </row>
    <row r="967" spans="1:25" ht="18" customHeight="1">
      <c r="A967" s="78"/>
      <c r="B967" s="79"/>
      <c r="C967" s="79"/>
      <c r="D967" s="79"/>
      <c r="E967" s="67"/>
      <c r="F967" s="79"/>
      <c r="G967" s="67"/>
      <c r="H967" s="66">
        <v>2130333</v>
      </c>
      <c r="I967" s="66" t="s">
        <v>586</v>
      </c>
      <c r="J967" s="79"/>
      <c r="K967" s="79"/>
      <c r="L967" s="79"/>
      <c r="M967" s="67"/>
      <c r="N967" s="79"/>
      <c r="O967" s="67"/>
      <c r="T967" s="72"/>
      <c r="V967" s="66" t="s">
        <v>586</v>
      </c>
      <c r="W967" s="44" t="s">
        <v>2330</v>
      </c>
      <c r="X967" s="44">
        <v>0</v>
      </c>
      <c r="Y967" s="454"/>
    </row>
    <row r="968" spans="1:25" ht="18" customHeight="1">
      <c r="A968" s="78"/>
      <c r="B968" s="79"/>
      <c r="C968" s="79"/>
      <c r="D968" s="79"/>
      <c r="E968" s="67"/>
      <c r="F968" s="79"/>
      <c r="G968" s="67"/>
      <c r="H968" s="66">
        <v>2130334</v>
      </c>
      <c r="I968" s="66" t="s">
        <v>587</v>
      </c>
      <c r="J968" s="79"/>
      <c r="K968" s="79"/>
      <c r="L968" s="79"/>
      <c r="M968" s="67"/>
      <c r="N968" s="79"/>
      <c r="O968" s="67"/>
      <c r="T968" s="72"/>
      <c r="V968" s="66" t="s">
        <v>587</v>
      </c>
      <c r="W968" s="44" t="s">
        <v>2331</v>
      </c>
      <c r="X968" s="44">
        <v>0</v>
      </c>
      <c r="Y968" s="454"/>
    </row>
    <row r="969" spans="1:25" ht="18" customHeight="1">
      <c r="A969" s="78"/>
      <c r="B969" s="79"/>
      <c r="C969" s="79"/>
      <c r="D969" s="79"/>
      <c r="E969" s="67"/>
      <c r="F969" s="79"/>
      <c r="G969" s="67"/>
      <c r="H969" s="66">
        <v>2130335</v>
      </c>
      <c r="I969" s="58" t="s">
        <v>588</v>
      </c>
      <c r="J969" s="79"/>
      <c r="K969" s="79">
        <v>3</v>
      </c>
      <c r="L969" s="63">
        <v>3</v>
      </c>
      <c r="M969" s="67">
        <f>L969/K969</f>
        <v>1</v>
      </c>
      <c r="N969" s="63">
        <v>15</v>
      </c>
      <c r="O969" s="67">
        <f>L969/N969-1</f>
        <v>-0.8</v>
      </c>
      <c r="T969" s="72"/>
      <c r="V969" s="58" t="s">
        <v>588</v>
      </c>
      <c r="W969" s="44" t="s">
        <v>2332</v>
      </c>
      <c r="X969" s="44">
        <v>0</v>
      </c>
      <c r="Y969" s="454"/>
    </row>
    <row r="970" spans="1:25" ht="18" customHeight="1">
      <c r="A970" s="78"/>
      <c r="B970" s="79"/>
      <c r="C970" s="79"/>
      <c r="D970" s="79"/>
      <c r="E970" s="67"/>
      <c r="F970" s="79"/>
      <c r="G970" s="67"/>
      <c r="H970" s="66">
        <v>2130399</v>
      </c>
      <c r="I970" s="66" t="s">
        <v>1101</v>
      </c>
      <c r="J970" s="79"/>
      <c r="K970" s="79"/>
      <c r="L970" s="63">
        <v>0</v>
      </c>
      <c r="M970" s="67"/>
      <c r="N970" s="63">
        <v>0</v>
      </c>
      <c r="O970" s="67"/>
      <c r="T970" s="72"/>
      <c r="V970" s="66" t="s">
        <v>1101</v>
      </c>
      <c r="W970" s="44" t="s">
        <v>2333</v>
      </c>
      <c r="X970" s="44">
        <v>0</v>
      </c>
      <c r="Y970" s="454"/>
    </row>
    <row r="971" spans="1:25" ht="18" customHeight="1">
      <c r="A971" s="78"/>
      <c r="B971" s="79"/>
      <c r="C971" s="79"/>
      <c r="D971" s="79"/>
      <c r="E971" s="67"/>
      <c r="F971" s="79"/>
      <c r="G971" s="67"/>
      <c r="H971" s="66">
        <v>21304</v>
      </c>
      <c r="I971" s="66" t="s">
        <v>1102</v>
      </c>
      <c r="J971" s="79"/>
      <c r="K971" s="79"/>
      <c r="L971" s="63">
        <v>0</v>
      </c>
      <c r="M971" s="67"/>
      <c r="N971" s="63">
        <v>0</v>
      </c>
      <c r="O971" s="67"/>
      <c r="T971" s="72"/>
      <c r="V971" s="66" t="s">
        <v>1102</v>
      </c>
      <c r="W971" s="44" t="s">
        <v>2334</v>
      </c>
      <c r="X971" s="44">
        <v>0</v>
      </c>
      <c r="Y971" s="454"/>
    </row>
    <row r="972" spans="1:25" ht="18" customHeight="1">
      <c r="A972" s="78"/>
      <c r="B972" s="79"/>
      <c r="C972" s="79"/>
      <c r="D972" s="79"/>
      <c r="E972" s="67"/>
      <c r="F972" s="79"/>
      <c r="G972" s="67"/>
      <c r="H972" s="66">
        <v>2130401</v>
      </c>
      <c r="I972" s="66" t="s">
        <v>1103</v>
      </c>
      <c r="J972" s="79"/>
      <c r="K972" s="79"/>
      <c r="L972" s="63">
        <v>0</v>
      </c>
      <c r="M972" s="67"/>
      <c r="N972" s="63">
        <v>0</v>
      </c>
      <c r="O972" s="67"/>
      <c r="T972" s="72"/>
      <c r="V972" s="66" t="s">
        <v>1103</v>
      </c>
      <c r="W972" s="44" t="s">
        <v>2335</v>
      </c>
      <c r="X972" s="44">
        <v>0</v>
      </c>
      <c r="Y972" s="454"/>
    </row>
    <row r="973" spans="1:25" ht="18" customHeight="1">
      <c r="A973" s="78"/>
      <c r="B973" s="79"/>
      <c r="C973" s="79"/>
      <c r="D973" s="79"/>
      <c r="E973" s="67"/>
      <c r="F973" s="79"/>
      <c r="G973" s="67"/>
      <c r="H973" s="66">
        <v>2130402</v>
      </c>
      <c r="I973" s="66" t="s">
        <v>589</v>
      </c>
      <c r="J973" s="79"/>
      <c r="K973" s="79"/>
      <c r="L973" s="63">
        <v>0</v>
      </c>
      <c r="M973" s="67"/>
      <c r="N973" s="63">
        <v>0</v>
      </c>
      <c r="O973" s="67"/>
      <c r="T973" s="72"/>
      <c r="V973" s="66" t="s">
        <v>589</v>
      </c>
      <c r="W973" s="44" t="s">
        <v>2336</v>
      </c>
      <c r="X973" s="44">
        <v>0</v>
      </c>
      <c r="Y973" s="454"/>
    </row>
    <row r="974" spans="1:25" ht="18" customHeight="1">
      <c r="A974" s="78"/>
      <c r="B974" s="79"/>
      <c r="C974" s="79"/>
      <c r="D974" s="79"/>
      <c r="E974" s="67"/>
      <c r="F974" s="79"/>
      <c r="G974" s="67"/>
      <c r="H974" s="66">
        <v>2130403</v>
      </c>
      <c r="I974" s="66" t="s">
        <v>590</v>
      </c>
      <c r="J974" s="79"/>
      <c r="K974" s="79"/>
      <c r="L974" s="63">
        <v>0</v>
      </c>
      <c r="M974" s="67"/>
      <c r="N974" s="63">
        <v>0</v>
      </c>
      <c r="O974" s="67"/>
      <c r="T974" s="72"/>
      <c r="V974" s="66" t="s">
        <v>590</v>
      </c>
      <c r="W974" s="44" t="s">
        <v>2337</v>
      </c>
      <c r="X974" s="44">
        <v>0</v>
      </c>
      <c r="Y974" s="454"/>
    </row>
    <row r="975" spans="1:25" ht="18" customHeight="1">
      <c r="A975" s="78"/>
      <c r="B975" s="79"/>
      <c r="C975" s="79"/>
      <c r="D975" s="79"/>
      <c r="E975" s="67"/>
      <c r="F975" s="79"/>
      <c r="G975" s="67"/>
      <c r="H975" s="66">
        <v>2130404</v>
      </c>
      <c r="I975" s="66" t="s">
        <v>591</v>
      </c>
      <c r="J975" s="79"/>
      <c r="K975" s="79"/>
      <c r="L975" s="63">
        <v>0</v>
      </c>
      <c r="M975" s="67"/>
      <c r="N975" s="63">
        <v>0</v>
      </c>
      <c r="O975" s="67"/>
      <c r="T975" s="72"/>
      <c r="V975" s="66" t="s">
        <v>591</v>
      </c>
      <c r="W975" s="44" t="s">
        <v>2338</v>
      </c>
      <c r="X975" s="44">
        <v>0</v>
      </c>
      <c r="Y975" s="454"/>
    </row>
    <row r="976" spans="1:25" ht="18" customHeight="1">
      <c r="A976" s="78"/>
      <c r="B976" s="79"/>
      <c r="C976" s="79"/>
      <c r="D976" s="79"/>
      <c r="E976" s="67"/>
      <c r="F976" s="79"/>
      <c r="G976" s="67"/>
      <c r="H976" s="66">
        <v>2130405</v>
      </c>
      <c r="I976" s="66" t="s">
        <v>592</v>
      </c>
      <c r="J976" s="79"/>
      <c r="K976" s="79"/>
      <c r="L976" s="63">
        <v>0</v>
      </c>
      <c r="M976" s="67"/>
      <c r="N976" s="63">
        <v>0</v>
      </c>
      <c r="O976" s="67"/>
      <c r="T976" s="72"/>
      <c r="V976" s="66" t="s">
        <v>592</v>
      </c>
      <c r="W976" s="44" t="s">
        <v>2339</v>
      </c>
      <c r="X976" s="44">
        <v>0</v>
      </c>
      <c r="Y976" s="454"/>
    </row>
    <row r="977" spans="1:25" ht="18" customHeight="1">
      <c r="A977" s="78"/>
      <c r="B977" s="79"/>
      <c r="C977" s="79"/>
      <c r="D977" s="79"/>
      <c r="E977" s="67"/>
      <c r="F977" s="79"/>
      <c r="G977" s="67"/>
      <c r="H977" s="66">
        <v>2130406</v>
      </c>
      <c r="I977" s="66" t="s">
        <v>593</v>
      </c>
      <c r="J977" s="79"/>
      <c r="K977" s="79"/>
      <c r="L977" s="63">
        <v>0</v>
      </c>
      <c r="M977" s="67"/>
      <c r="N977" s="63">
        <v>0</v>
      </c>
      <c r="O977" s="67"/>
      <c r="T977" s="72"/>
      <c r="V977" s="66" t="s">
        <v>593</v>
      </c>
      <c r="W977" s="44" t="s">
        <v>2340</v>
      </c>
      <c r="X977" s="44">
        <v>0</v>
      </c>
      <c r="Y977" s="454"/>
    </row>
    <row r="978" spans="1:25" ht="18" customHeight="1">
      <c r="A978" s="78"/>
      <c r="B978" s="79"/>
      <c r="C978" s="79"/>
      <c r="D978" s="79"/>
      <c r="E978" s="67"/>
      <c r="F978" s="79"/>
      <c r="G978" s="67"/>
      <c r="H978" s="66">
        <v>2130407</v>
      </c>
      <c r="I978" s="66" t="s">
        <v>594</v>
      </c>
      <c r="J978" s="79"/>
      <c r="K978" s="79"/>
      <c r="L978" s="63">
        <v>0</v>
      </c>
      <c r="M978" s="67"/>
      <c r="N978" s="63">
        <v>0</v>
      </c>
      <c r="O978" s="67"/>
      <c r="T978" s="72"/>
      <c r="V978" s="66" t="s">
        <v>594</v>
      </c>
      <c r="W978" s="44" t="s">
        <v>2341</v>
      </c>
      <c r="X978" s="44">
        <v>0</v>
      </c>
      <c r="Y978" s="454"/>
    </row>
    <row r="979" spans="1:25" ht="18" customHeight="1">
      <c r="A979" s="78"/>
      <c r="B979" s="79"/>
      <c r="C979" s="79"/>
      <c r="D979" s="79"/>
      <c r="E979" s="67"/>
      <c r="F979" s="79"/>
      <c r="G979" s="67"/>
      <c r="H979" s="66">
        <v>2130408</v>
      </c>
      <c r="I979" s="66" t="s">
        <v>595</v>
      </c>
      <c r="J979" s="79"/>
      <c r="K979" s="79"/>
      <c r="L979" s="63">
        <v>3</v>
      </c>
      <c r="M979" s="67"/>
      <c r="N979" s="63">
        <v>15</v>
      </c>
      <c r="O979" s="67">
        <f>L979/N979-1</f>
        <v>-0.8</v>
      </c>
      <c r="T979" s="72"/>
      <c r="V979" s="66" t="s">
        <v>595</v>
      </c>
      <c r="W979" s="44" t="s">
        <v>2342</v>
      </c>
      <c r="X979" s="44">
        <v>0</v>
      </c>
      <c r="Y979" s="454"/>
    </row>
    <row r="980" spans="1:25" ht="18" customHeight="1">
      <c r="A980" s="78"/>
      <c r="B980" s="79"/>
      <c r="C980" s="79"/>
      <c r="D980" s="79"/>
      <c r="E980" s="67"/>
      <c r="F980" s="79"/>
      <c r="G980" s="67"/>
      <c r="H980" s="66">
        <v>2130409</v>
      </c>
      <c r="I980" s="58" t="s">
        <v>596</v>
      </c>
      <c r="J980" s="79"/>
      <c r="K980" s="79"/>
      <c r="L980" s="79"/>
      <c r="M980" s="67"/>
      <c r="N980" s="79"/>
      <c r="O980" s="67"/>
      <c r="T980" s="72"/>
      <c r="V980" s="58" t="s">
        <v>596</v>
      </c>
      <c r="W980" s="44" t="s">
        <v>2343</v>
      </c>
      <c r="X980" s="44">
        <v>0</v>
      </c>
      <c r="Y980" s="454"/>
    </row>
    <row r="981" spans="1:25" ht="18" customHeight="1">
      <c r="A981" s="78"/>
      <c r="B981" s="79"/>
      <c r="C981" s="79"/>
      <c r="D981" s="79"/>
      <c r="E981" s="67"/>
      <c r="F981" s="79"/>
      <c r="G981" s="67"/>
      <c r="H981" s="66">
        <v>2130499</v>
      </c>
      <c r="I981" s="66" t="s">
        <v>170</v>
      </c>
      <c r="J981" s="79"/>
      <c r="K981" s="79"/>
      <c r="L981" s="79"/>
      <c r="M981" s="67"/>
      <c r="N981" s="79"/>
      <c r="O981" s="67"/>
      <c r="T981" s="72"/>
      <c r="V981" s="66" t="s">
        <v>170</v>
      </c>
      <c r="W981" s="44" t="s">
        <v>2344</v>
      </c>
      <c r="X981" s="44">
        <v>0</v>
      </c>
      <c r="Y981" s="454"/>
    </row>
    <row r="982" spans="1:25" ht="18" customHeight="1">
      <c r="A982" s="78"/>
      <c r="B982" s="79"/>
      <c r="C982" s="79"/>
      <c r="D982" s="79"/>
      <c r="E982" s="67"/>
      <c r="F982" s="79"/>
      <c r="G982" s="67"/>
      <c r="H982" s="66">
        <v>21305</v>
      </c>
      <c r="I982" s="66" t="s">
        <v>597</v>
      </c>
      <c r="J982" s="79"/>
      <c r="K982" s="79"/>
      <c r="L982" s="79"/>
      <c r="M982" s="67"/>
      <c r="N982" s="79"/>
      <c r="O982" s="67"/>
      <c r="T982" s="72"/>
      <c r="V982" s="66" t="s">
        <v>597</v>
      </c>
      <c r="W982" s="44" t="s">
        <v>2345</v>
      </c>
      <c r="X982" s="44">
        <v>0</v>
      </c>
      <c r="Y982" s="454"/>
    </row>
    <row r="983" spans="1:25" ht="18" customHeight="1">
      <c r="A983" s="78"/>
      <c r="B983" s="79"/>
      <c r="C983" s="79"/>
      <c r="D983" s="79"/>
      <c r="E983" s="67"/>
      <c r="F983" s="79"/>
      <c r="G983" s="67"/>
      <c r="H983" s="66">
        <v>2130501</v>
      </c>
      <c r="I983" s="66" t="s">
        <v>598</v>
      </c>
      <c r="J983" s="79"/>
      <c r="K983" s="79"/>
      <c r="L983" s="79"/>
      <c r="M983" s="67"/>
      <c r="N983" s="79"/>
      <c r="O983" s="67"/>
      <c r="T983" s="72"/>
      <c r="V983" s="66" t="s">
        <v>598</v>
      </c>
      <c r="W983" s="44" t="s">
        <v>2346</v>
      </c>
      <c r="X983" s="44">
        <v>5243.25</v>
      </c>
      <c r="Y983" s="454"/>
    </row>
    <row r="984" spans="1:25" ht="18" customHeight="1">
      <c r="A984" s="78"/>
      <c r="B984" s="79"/>
      <c r="C984" s="79"/>
      <c r="D984" s="79"/>
      <c r="E984" s="67"/>
      <c r="F984" s="79"/>
      <c r="G984" s="67"/>
      <c r="H984" s="66">
        <v>2130502</v>
      </c>
      <c r="I984" s="66" t="s">
        <v>599</v>
      </c>
      <c r="J984" s="79"/>
      <c r="K984" s="79"/>
      <c r="L984" s="79"/>
      <c r="M984" s="67"/>
      <c r="N984" s="79"/>
      <c r="O984" s="67"/>
      <c r="T984" s="72"/>
      <c r="V984" s="66" t="s">
        <v>599</v>
      </c>
      <c r="W984" s="44" t="s">
        <v>2347</v>
      </c>
      <c r="X984" s="44">
        <v>4869</v>
      </c>
      <c r="Y984" s="454"/>
    </row>
    <row r="985" spans="1:25" ht="18" customHeight="1">
      <c r="A985" s="78"/>
      <c r="B985" s="79"/>
      <c r="C985" s="79"/>
      <c r="D985" s="79"/>
      <c r="E985" s="67"/>
      <c r="F985" s="79"/>
      <c r="G985" s="67"/>
      <c r="H985" s="66">
        <v>2130503</v>
      </c>
      <c r="I985" s="66" t="s">
        <v>600</v>
      </c>
      <c r="J985" s="79"/>
      <c r="K985" s="79"/>
      <c r="L985" s="79"/>
      <c r="M985" s="67"/>
      <c r="N985" s="79"/>
      <c r="O985" s="67"/>
      <c r="T985" s="72"/>
      <c r="V985" s="66" t="s">
        <v>600</v>
      </c>
      <c r="W985" s="44" t="s">
        <v>2348</v>
      </c>
      <c r="X985" s="44">
        <v>0</v>
      </c>
      <c r="Y985" s="454"/>
    </row>
    <row r="986" spans="1:25" ht="18" customHeight="1">
      <c r="A986" s="78"/>
      <c r="B986" s="79"/>
      <c r="C986" s="79"/>
      <c r="D986" s="79"/>
      <c r="E986" s="67"/>
      <c r="F986" s="79"/>
      <c r="G986" s="67"/>
      <c r="H986" s="66">
        <v>2130504</v>
      </c>
      <c r="I986" s="58" t="s">
        <v>601</v>
      </c>
      <c r="J986" s="79"/>
      <c r="K986" s="79"/>
      <c r="L986" s="79"/>
      <c r="M986" s="67"/>
      <c r="N986" s="79"/>
      <c r="O986" s="67"/>
      <c r="T986" s="72"/>
      <c r="V986" s="58" t="s">
        <v>601</v>
      </c>
      <c r="W986" s="44" t="s">
        <v>2349</v>
      </c>
      <c r="X986" s="44">
        <v>0</v>
      </c>
      <c r="Y986" s="454"/>
    </row>
    <row r="987" spans="1:25" ht="18" customHeight="1">
      <c r="A987" s="78"/>
      <c r="B987" s="79"/>
      <c r="C987" s="79"/>
      <c r="D987" s="79"/>
      <c r="E987" s="67"/>
      <c r="F987" s="79"/>
      <c r="G987" s="67"/>
      <c r="H987" s="66">
        <v>2130505</v>
      </c>
      <c r="I987" s="66" t="s">
        <v>602</v>
      </c>
      <c r="J987" s="79"/>
      <c r="K987" s="79"/>
      <c r="L987" s="79"/>
      <c r="M987" s="67"/>
      <c r="N987" s="79"/>
      <c r="O987" s="67"/>
      <c r="T987" s="72"/>
      <c r="V987" s="66" t="s">
        <v>602</v>
      </c>
      <c r="W987" s="44" t="s">
        <v>2350</v>
      </c>
      <c r="X987" s="44">
        <v>374.25</v>
      </c>
      <c r="Y987" s="454"/>
    </row>
    <row r="988" spans="1:25" ht="18" customHeight="1">
      <c r="A988" s="78"/>
      <c r="B988" s="79"/>
      <c r="C988" s="79"/>
      <c r="D988" s="79"/>
      <c r="E988" s="67"/>
      <c r="F988" s="79"/>
      <c r="G988" s="67"/>
      <c r="H988" s="66">
        <v>2130506</v>
      </c>
      <c r="I988" s="66" t="s">
        <v>603</v>
      </c>
      <c r="J988" s="79"/>
      <c r="K988" s="79"/>
      <c r="L988" s="79"/>
      <c r="M988" s="67"/>
      <c r="N988" s="79"/>
      <c r="O988" s="67"/>
      <c r="T988" s="72"/>
      <c r="V988" s="66" t="s">
        <v>603</v>
      </c>
      <c r="W988" s="44" t="s">
        <v>2351</v>
      </c>
      <c r="X988" s="44">
        <v>0</v>
      </c>
      <c r="Y988" s="454"/>
    </row>
    <row r="989" spans="1:25" ht="18" customHeight="1">
      <c r="A989" s="78"/>
      <c r="B989" s="79"/>
      <c r="C989" s="79"/>
      <c r="D989" s="79"/>
      <c r="E989" s="67"/>
      <c r="F989" s="79"/>
      <c r="G989" s="67"/>
      <c r="H989" s="66">
        <v>2130507</v>
      </c>
      <c r="I989" s="66" t="s">
        <v>604</v>
      </c>
      <c r="J989" s="79"/>
      <c r="K989" s="79"/>
      <c r="L989" s="79"/>
      <c r="M989" s="67"/>
      <c r="N989" s="79"/>
      <c r="O989" s="67"/>
      <c r="T989" s="72"/>
      <c r="V989" s="66" t="s">
        <v>604</v>
      </c>
      <c r="W989" s="44" t="s">
        <v>2352</v>
      </c>
      <c r="X989" s="44">
        <v>0</v>
      </c>
      <c r="Y989" s="454"/>
    </row>
    <row r="990" spans="1:25" ht="18" customHeight="1">
      <c r="A990" s="78"/>
      <c r="B990" s="79"/>
      <c r="C990" s="79"/>
      <c r="D990" s="79"/>
      <c r="E990" s="67"/>
      <c r="F990" s="79"/>
      <c r="G990" s="67"/>
      <c r="H990" s="66">
        <v>2130508</v>
      </c>
      <c r="I990" s="66" t="s">
        <v>605</v>
      </c>
      <c r="J990" s="79"/>
      <c r="K990" s="79"/>
      <c r="L990" s="79"/>
      <c r="M990" s="67"/>
      <c r="N990" s="79"/>
      <c r="O990" s="67"/>
      <c r="T990" s="72"/>
      <c r="V990" s="66" t="s">
        <v>605</v>
      </c>
      <c r="W990" s="44" t="s">
        <v>2353</v>
      </c>
      <c r="X990" s="44">
        <v>0</v>
      </c>
      <c r="Y990" s="454"/>
    </row>
    <row r="991" spans="1:25" ht="18" customHeight="1">
      <c r="A991" s="78"/>
      <c r="B991" s="79"/>
      <c r="C991" s="79"/>
      <c r="D991" s="79"/>
      <c r="E991" s="67"/>
      <c r="F991" s="79"/>
      <c r="G991" s="67"/>
      <c r="H991" s="66">
        <v>2130550</v>
      </c>
      <c r="I991" s="66" t="s">
        <v>606</v>
      </c>
      <c r="J991" s="79"/>
      <c r="K991" s="79"/>
      <c r="L991" s="79"/>
      <c r="M991" s="67"/>
      <c r="N991" s="79"/>
      <c r="O991" s="67"/>
      <c r="T991" s="72"/>
      <c r="V991" s="66" t="s">
        <v>606</v>
      </c>
      <c r="W991" s="44" t="s">
        <v>2354</v>
      </c>
      <c r="X991" s="44">
        <v>0</v>
      </c>
      <c r="Y991" s="454"/>
    </row>
    <row r="992" spans="1:25" ht="18" customHeight="1">
      <c r="A992" s="78"/>
      <c r="B992" s="79"/>
      <c r="C992" s="79"/>
      <c r="D992" s="79"/>
      <c r="E992" s="67"/>
      <c r="F992" s="79"/>
      <c r="G992" s="67"/>
      <c r="H992" s="66">
        <v>2130599</v>
      </c>
      <c r="I992" s="66" t="s">
        <v>607</v>
      </c>
      <c r="J992" s="79"/>
      <c r="K992" s="79"/>
      <c r="L992" s="79"/>
      <c r="M992" s="67"/>
      <c r="N992" s="79"/>
      <c r="O992" s="67"/>
      <c r="T992" s="72"/>
      <c r="V992" s="66" t="s">
        <v>607</v>
      </c>
      <c r="W992" s="44" t="s">
        <v>2355</v>
      </c>
      <c r="X992" s="44">
        <v>0</v>
      </c>
      <c r="Y992" s="454"/>
    </row>
    <row r="993" spans="1:25" ht="18" customHeight="1">
      <c r="A993" s="78"/>
      <c r="B993" s="79"/>
      <c r="C993" s="79"/>
      <c r="D993" s="79"/>
      <c r="E993" s="67"/>
      <c r="F993" s="79"/>
      <c r="G993" s="67"/>
      <c r="H993" s="66">
        <v>21306</v>
      </c>
      <c r="I993" s="58" t="s">
        <v>2649</v>
      </c>
      <c r="J993" s="265">
        <v>5243.25</v>
      </c>
      <c r="K993" s="228">
        <v>393</v>
      </c>
      <c r="L993" s="79">
        <v>393</v>
      </c>
      <c r="M993" s="67">
        <f>L993/K993</f>
        <v>1</v>
      </c>
      <c r="N993" s="79"/>
      <c r="O993" s="67"/>
      <c r="T993" s="72"/>
      <c r="V993" s="58" t="s">
        <v>608</v>
      </c>
      <c r="W993" s="44" t="s">
        <v>2356</v>
      </c>
      <c r="X993" s="44">
        <v>0</v>
      </c>
      <c r="Y993" s="454"/>
    </row>
    <row r="994" spans="1:25" ht="18" customHeight="1">
      <c r="A994" s="78"/>
      <c r="B994" s="79"/>
      <c r="C994" s="79"/>
      <c r="D994" s="79"/>
      <c r="E994" s="67"/>
      <c r="F994" s="79"/>
      <c r="G994" s="67"/>
      <c r="H994" s="66">
        <v>2130601</v>
      </c>
      <c r="I994" s="66" t="s">
        <v>2650</v>
      </c>
      <c r="J994" s="260">
        <v>4869</v>
      </c>
      <c r="K994" s="260"/>
      <c r="L994" s="79"/>
      <c r="M994" s="67"/>
      <c r="N994" s="79"/>
      <c r="O994" s="67"/>
      <c r="T994" s="72"/>
      <c r="V994" s="66" t="s">
        <v>609</v>
      </c>
      <c r="W994" s="44" t="s">
        <v>2357</v>
      </c>
      <c r="X994" s="44">
        <v>79634.600000000006</v>
      </c>
      <c r="Y994" s="454"/>
    </row>
    <row r="995" spans="1:25" ht="18" customHeight="1">
      <c r="A995" s="78"/>
      <c r="B995" s="79"/>
      <c r="C995" s="79"/>
      <c r="D995" s="79"/>
      <c r="E995" s="67"/>
      <c r="F995" s="79"/>
      <c r="G995" s="67"/>
      <c r="H995" s="66">
        <v>2130602</v>
      </c>
      <c r="I995" s="66" t="s">
        <v>2651</v>
      </c>
      <c r="J995" s="79">
        <v>374.25</v>
      </c>
      <c r="K995" s="79"/>
      <c r="L995" s="79">
        <v>393</v>
      </c>
      <c r="M995" s="67"/>
      <c r="N995" s="79"/>
      <c r="O995" s="67"/>
      <c r="T995" s="72"/>
      <c r="V995" s="66" t="s">
        <v>610</v>
      </c>
      <c r="W995" s="44" t="s">
        <v>2358</v>
      </c>
      <c r="X995" s="44">
        <v>0</v>
      </c>
      <c r="Y995" s="454"/>
    </row>
    <row r="996" spans="1:25" ht="18" customHeight="1">
      <c r="A996" s="78"/>
      <c r="B996" s="79"/>
      <c r="C996" s="79"/>
      <c r="D996" s="79"/>
      <c r="E996" s="67"/>
      <c r="F996" s="79"/>
      <c r="G996" s="67"/>
      <c r="H996" s="66">
        <v>2130603</v>
      </c>
      <c r="I996" s="66" t="s">
        <v>300</v>
      </c>
      <c r="J996" s="79"/>
      <c r="K996" s="79"/>
      <c r="L996" s="8"/>
      <c r="M996" s="67"/>
      <c r="N996" s="79"/>
      <c r="O996" s="67"/>
      <c r="T996" s="72"/>
      <c r="V996" s="66" t="s">
        <v>611</v>
      </c>
      <c r="W996" s="44" t="s">
        <v>2359</v>
      </c>
      <c r="X996" s="44">
        <v>79634.600000000006</v>
      </c>
      <c r="Y996" s="454"/>
    </row>
    <row r="997" spans="1:25" ht="30" customHeight="1">
      <c r="A997" s="78"/>
      <c r="B997" s="79"/>
      <c r="C997" s="79"/>
      <c r="D997" s="79"/>
      <c r="E997" s="67"/>
      <c r="F997" s="79"/>
      <c r="G997" s="67"/>
      <c r="H997" s="66">
        <v>2130604</v>
      </c>
      <c r="I997" s="58" t="s">
        <v>612</v>
      </c>
      <c r="J997" s="265">
        <v>79634.600000000006</v>
      </c>
      <c r="K997" s="228">
        <v>17081</v>
      </c>
      <c r="L997" s="63">
        <v>16571</v>
      </c>
      <c r="M997" s="67">
        <f>L997/K997</f>
        <v>0.97014226333352849</v>
      </c>
      <c r="N997" s="63">
        <v>6</v>
      </c>
      <c r="O997" s="67">
        <f>L997/N997-1</f>
        <v>2760.8333333333335</v>
      </c>
      <c r="T997" s="72"/>
      <c r="V997" s="58" t="s">
        <v>612</v>
      </c>
      <c r="Y997" s="455" t="s">
        <v>3254</v>
      </c>
    </row>
    <row r="998" spans="1:25" ht="18" customHeight="1">
      <c r="A998" s="78"/>
      <c r="B998" s="79"/>
      <c r="C998" s="79"/>
      <c r="D998" s="79"/>
      <c r="E998" s="67"/>
      <c r="F998" s="79"/>
      <c r="G998" s="67"/>
      <c r="H998" s="66">
        <v>2130699</v>
      </c>
      <c r="I998" s="66" t="s">
        <v>613</v>
      </c>
      <c r="J998" s="260">
        <v>0</v>
      </c>
      <c r="K998" s="260"/>
      <c r="L998" s="63">
        <v>0</v>
      </c>
      <c r="M998" s="67"/>
      <c r="N998" s="63">
        <v>0</v>
      </c>
      <c r="O998" s="67"/>
      <c r="T998" s="72"/>
      <c r="V998" s="66" t="s">
        <v>613</v>
      </c>
      <c r="Y998" s="454"/>
    </row>
    <row r="999" spans="1:25" ht="18" customHeight="1">
      <c r="A999" s="78"/>
      <c r="B999" s="79"/>
      <c r="C999" s="79"/>
      <c r="D999" s="79"/>
      <c r="E999" s="67"/>
      <c r="F999" s="79"/>
      <c r="G999" s="67"/>
      <c r="H999" s="66">
        <v>21307</v>
      </c>
      <c r="I999" s="66" t="s">
        <v>614</v>
      </c>
      <c r="J999" s="260">
        <v>79634.600000000006</v>
      </c>
      <c r="K999" s="260"/>
      <c r="L999" s="63">
        <v>16571</v>
      </c>
      <c r="M999" s="59"/>
      <c r="N999" s="63">
        <v>6</v>
      </c>
      <c r="O999" s="67">
        <f>L999/N999-1</f>
        <v>2760.8333333333335</v>
      </c>
      <c r="T999" s="72"/>
      <c r="V999" s="66" t="s">
        <v>614</v>
      </c>
      <c r="Y999" s="454"/>
    </row>
    <row r="1000" spans="1:25" ht="18" customHeight="1">
      <c r="A1000" s="78"/>
      <c r="B1000" s="79"/>
      <c r="C1000" s="79"/>
      <c r="D1000" s="79"/>
      <c r="E1000" s="67"/>
      <c r="F1000" s="79"/>
      <c r="G1000" s="67"/>
      <c r="H1000" s="66">
        <v>2130701</v>
      </c>
      <c r="I1000" s="58" t="s">
        <v>615</v>
      </c>
      <c r="J1000" s="261">
        <v>2424262.44</v>
      </c>
      <c r="K1000" s="231">
        <v>4491039</v>
      </c>
      <c r="L1000" s="56">
        <v>4380562</v>
      </c>
      <c r="M1000" s="67">
        <f>L1000/K1000</f>
        <v>0.97540056989039725</v>
      </c>
      <c r="N1000" s="56">
        <v>10219259</v>
      </c>
      <c r="O1000" s="67">
        <f>L1000/N1000-1</f>
        <v>-0.57134250144751197</v>
      </c>
      <c r="T1000" s="72"/>
      <c r="V1000" s="58" t="s">
        <v>615</v>
      </c>
      <c r="W1000" s="44" t="s">
        <v>1617</v>
      </c>
      <c r="X1000" s="44">
        <v>2424262.44</v>
      </c>
      <c r="Y1000" s="454"/>
    </row>
    <row r="1001" spans="1:25" ht="18" customHeight="1">
      <c r="A1001" s="78"/>
      <c r="B1001" s="79"/>
      <c r="C1001" s="79"/>
      <c r="D1001" s="79"/>
      <c r="E1001" s="67"/>
      <c r="F1001" s="79"/>
      <c r="G1001" s="67"/>
      <c r="H1001" s="66">
        <v>2130704</v>
      </c>
      <c r="I1001" s="58" t="s">
        <v>616</v>
      </c>
      <c r="J1001" s="260">
        <v>922982.14</v>
      </c>
      <c r="K1001" s="228">
        <v>405399</v>
      </c>
      <c r="L1001" s="63">
        <v>403749</v>
      </c>
      <c r="M1001" s="67">
        <f>L1001/K1001</f>
        <v>0.99592993569298394</v>
      </c>
      <c r="N1001" s="63">
        <v>387595</v>
      </c>
      <c r="O1001" s="67">
        <f>L1001/N1001-1</f>
        <v>4.1677524219868589E-2</v>
      </c>
      <c r="T1001" s="72"/>
      <c r="V1001" s="58" t="s">
        <v>616</v>
      </c>
      <c r="W1001" s="44" t="s">
        <v>2360</v>
      </c>
      <c r="X1001" s="44">
        <v>922982.14</v>
      </c>
      <c r="Y1001" s="454"/>
    </row>
    <row r="1002" spans="1:25" ht="18" customHeight="1">
      <c r="A1002" s="78"/>
      <c r="B1002" s="79"/>
      <c r="C1002" s="79"/>
      <c r="D1002" s="79"/>
      <c r="E1002" s="67"/>
      <c r="F1002" s="79"/>
      <c r="G1002" s="67"/>
      <c r="H1002" s="66">
        <v>2130705</v>
      </c>
      <c r="I1002" s="66" t="s">
        <v>1101</v>
      </c>
      <c r="J1002" s="260">
        <v>43350</v>
      </c>
      <c r="K1002" s="260"/>
      <c r="L1002" s="63">
        <v>40552</v>
      </c>
      <c r="M1002" s="67"/>
      <c r="N1002" s="63">
        <v>35043</v>
      </c>
      <c r="O1002" s="67">
        <f>L1002/N1002-1</f>
        <v>0.15720686014325258</v>
      </c>
      <c r="T1002" s="72"/>
      <c r="V1002" s="66" t="s">
        <v>1101</v>
      </c>
      <c r="W1002" s="44" t="s">
        <v>2224</v>
      </c>
      <c r="X1002" s="44">
        <v>43350</v>
      </c>
      <c r="Y1002" s="454"/>
    </row>
    <row r="1003" spans="1:25" ht="18" customHeight="1">
      <c r="A1003" s="78"/>
      <c r="B1003" s="79"/>
      <c r="C1003" s="79"/>
      <c r="D1003" s="79"/>
      <c r="E1003" s="67"/>
      <c r="F1003" s="79"/>
      <c r="G1003" s="67"/>
      <c r="H1003" s="66">
        <v>2130706</v>
      </c>
      <c r="I1003" s="66" t="s">
        <v>1102</v>
      </c>
      <c r="J1003" s="260">
        <v>68443</v>
      </c>
      <c r="K1003" s="260"/>
      <c r="L1003" s="63">
        <v>0</v>
      </c>
      <c r="M1003" s="67"/>
      <c r="N1003" s="63">
        <v>0</v>
      </c>
      <c r="O1003" s="67"/>
      <c r="T1003" s="72"/>
      <c r="V1003" s="66" t="s">
        <v>1102</v>
      </c>
      <c r="W1003" s="44" t="s">
        <v>2225</v>
      </c>
      <c r="X1003" s="44">
        <v>68443</v>
      </c>
      <c r="Y1003" s="454"/>
    </row>
    <row r="1004" spans="1:25" ht="18" customHeight="1">
      <c r="A1004" s="78"/>
      <c r="B1004" s="79"/>
      <c r="C1004" s="79"/>
      <c r="D1004" s="79"/>
      <c r="E1004" s="67"/>
      <c r="F1004" s="79"/>
      <c r="G1004" s="67"/>
      <c r="H1004" s="66">
        <v>2130707</v>
      </c>
      <c r="I1004" s="66" t="s">
        <v>1103</v>
      </c>
      <c r="J1004" s="260">
        <v>0</v>
      </c>
      <c r="K1004" s="260"/>
      <c r="L1004" s="63">
        <v>0</v>
      </c>
      <c r="M1004" s="67"/>
      <c r="N1004" s="63">
        <v>0</v>
      </c>
      <c r="O1004" s="67"/>
      <c r="T1004" s="72"/>
      <c r="V1004" s="66" t="s">
        <v>1103</v>
      </c>
      <c r="W1004" s="44" t="s">
        <v>2226</v>
      </c>
      <c r="X1004" s="44">
        <v>0</v>
      </c>
      <c r="Y1004" s="454"/>
    </row>
    <row r="1005" spans="1:25" ht="18" customHeight="1">
      <c r="A1005" s="78"/>
      <c r="B1005" s="79"/>
      <c r="C1005" s="79"/>
      <c r="D1005" s="79"/>
      <c r="E1005" s="67"/>
      <c r="F1005" s="79"/>
      <c r="G1005" s="67"/>
      <c r="H1005" s="66">
        <v>2130799</v>
      </c>
      <c r="I1005" s="66" t="s">
        <v>617</v>
      </c>
      <c r="J1005" s="260">
        <v>50000</v>
      </c>
      <c r="K1005" s="260"/>
      <c r="L1005" s="63">
        <v>13248</v>
      </c>
      <c r="M1005" s="67"/>
      <c r="N1005" s="63">
        <v>6904</v>
      </c>
      <c r="O1005" s="67">
        <f>L1005/N1005-1</f>
        <v>0.9188876013904983</v>
      </c>
      <c r="T1005" s="72"/>
      <c r="V1005" s="66" t="s">
        <v>617</v>
      </c>
      <c r="W1005" s="44" t="s">
        <v>2361</v>
      </c>
      <c r="X1005" s="44">
        <v>50000</v>
      </c>
      <c r="Y1005" s="454"/>
    </row>
    <row r="1006" spans="1:25" ht="18" customHeight="1">
      <c r="A1006" s="78"/>
      <c r="B1006" s="79"/>
      <c r="C1006" s="79"/>
      <c r="D1006" s="79"/>
      <c r="E1006" s="67"/>
      <c r="F1006" s="79"/>
      <c r="G1006" s="67"/>
      <c r="H1006" s="66">
        <v>21308</v>
      </c>
      <c r="I1006" s="66" t="s">
        <v>618</v>
      </c>
      <c r="J1006" s="260">
        <v>0</v>
      </c>
      <c r="K1006" s="260"/>
      <c r="L1006" s="63">
        <v>12569</v>
      </c>
      <c r="M1006" s="67"/>
      <c r="N1006" s="63">
        <v>1</v>
      </c>
      <c r="O1006" s="67">
        <f>L1006/N1006-1</f>
        <v>12568</v>
      </c>
      <c r="P1006" s="54" t="s">
        <v>608</v>
      </c>
      <c r="Q1006" s="44">
        <v>7811</v>
      </c>
      <c r="R1006" s="44">
        <v>0</v>
      </c>
      <c r="S1006" s="44">
        <v>0</v>
      </c>
      <c r="T1006" s="72"/>
      <c r="V1006" s="66" t="s">
        <v>618</v>
      </c>
      <c r="W1006" s="44" t="s">
        <v>2362</v>
      </c>
      <c r="X1006" s="44">
        <v>208710</v>
      </c>
      <c r="Y1006" s="454"/>
    </row>
    <row r="1007" spans="1:25" ht="18" customHeight="1">
      <c r="A1007" s="78"/>
      <c r="B1007" s="79"/>
      <c r="C1007" s="79"/>
      <c r="D1007" s="79"/>
      <c r="E1007" s="67"/>
      <c r="F1007" s="79"/>
      <c r="G1007" s="67"/>
      <c r="H1007" s="66">
        <v>2130801</v>
      </c>
      <c r="I1007" s="66" t="s">
        <v>619</v>
      </c>
      <c r="J1007" s="260">
        <v>208710</v>
      </c>
      <c r="K1007" s="260"/>
      <c r="L1007" s="63">
        <v>149594</v>
      </c>
      <c r="M1007" s="67"/>
      <c r="N1007" s="63">
        <v>117614</v>
      </c>
      <c r="O1007" s="67">
        <f>L1007/N1007-1</f>
        <v>0.2719064057000018</v>
      </c>
      <c r="P1007" s="54" t="s">
        <v>1032</v>
      </c>
      <c r="Q1007" s="44">
        <v>0</v>
      </c>
      <c r="R1007" s="44">
        <v>2206</v>
      </c>
      <c r="S1007" s="44">
        <v>2206</v>
      </c>
      <c r="T1007" s="72"/>
      <c r="V1007" s="66" t="s">
        <v>619</v>
      </c>
      <c r="W1007" s="44" t="s">
        <v>2363</v>
      </c>
      <c r="X1007" s="44">
        <v>4792</v>
      </c>
      <c r="Y1007" s="454"/>
    </row>
    <row r="1008" spans="1:25" ht="18" customHeight="1">
      <c r="A1008" s="78"/>
      <c r="B1008" s="79"/>
      <c r="C1008" s="79"/>
      <c r="D1008" s="79"/>
      <c r="E1008" s="67"/>
      <c r="F1008" s="79"/>
      <c r="G1008" s="67"/>
      <c r="H1008" s="66">
        <v>2130802</v>
      </c>
      <c r="I1008" s="66" t="s">
        <v>620</v>
      </c>
      <c r="J1008" s="260">
        <v>0</v>
      </c>
      <c r="K1008" s="260"/>
      <c r="L1008" s="63">
        <v>0</v>
      </c>
      <c r="M1008" s="67"/>
      <c r="N1008" s="63">
        <v>0</v>
      </c>
      <c r="O1008" s="67"/>
      <c r="P1008" s="54" t="s">
        <v>615</v>
      </c>
      <c r="Q1008" s="44">
        <v>1168077</v>
      </c>
      <c r="R1008" s="44">
        <v>2808274</v>
      </c>
      <c r="S1008" s="44">
        <v>2760407</v>
      </c>
      <c r="T1008" s="72"/>
      <c r="V1008" s="66" t="s">
        <v>620</v>
      </c>
      <c r="W1008" s="44" t="s">
        <v>2364</v>
      </c>
      <c r="X1008" s="44">
        <v>1219</v>
      </c>
      <c r="Y1008" s="454"/>
    </row>
    <row r="1009" spans="1:25" ht="18" customHeight="1">
      <c r="A1009" s="78"/>
      <c r="B1009" s="79"/>
      <c r="C1009" s="79"/>
      <c r="D1009" s="79"/>
      <c r="E1009" s="67"/>
      <c r="F1009" s="79"/>
      <c r="G1009" s="67"/>
      <c r="H1009" s="66">
        <v>2130899</v>
      </c>
      <c r="I1009" s="66" t="s">
        <v>621</v>
      </c>
      <c r="J1009" s="260"/>
      <c r="K1009" s="260"/>
      <c r="L1009" s="63">
        <v>1602</v>
      </c>
      <c r="M1009" s="67"/>
      <c r="N1009" s="63">
        <v>1506</v>
      </c>
      <c r="O1009" s="67">
        <f>L1009/N1009-1</f>
        <v>6.3745019920318668E-2</v>
      </c>
      <c r="P1009" s="54" t="s">
        <v>616</v>
      </c>
      <c r="Q1009" s="44">
        <v>134425</v>
      </c>
      <c r="R1009" s="44">
        <v>137814</v>
      </c>
      <c r="S1009" s="44">
        <v>133610</v>
      </c>
      <c r="T1009" s="72"/>
      <c r="V1009" s="66" t="s">
        <v>621</v>
      </c>
      <c r="W1009" s="44" t="s">
        <v>2365</v>
      </c>
      <c r="X1009" s="44">
        <v>0</v>
      </c>
      <c r="Y1009" s="454"/>
    </row>
    <row r="1010" spans="1:25" ht="18" customHeight="1">
      <c r="A1010" s="78"/>
      <c r="B1010" s="79"/>
      <c r="C1010" s="79"/>
      <c r="D1010" s="79"/>
      <c r="E1010" s="67"/>
      <c r="F1010" s="79"/>
      <c r="G1010" s="67"/>
      <c r="H1010" s="66">
        <v>21399</v>
      </c>
      <c r="I1010" s="66" t="s">
        <v>2652</v>
      </c>
      <c r="J1010" s="260">
        <v>4792</v>
      </c>
      <c r="K1010" s="260"/>
      <c r="L1010" s="63">
        <v>3930</v>
      </c>
      <c r="M1010" s="67"/>
      <c r="N1010" s="63">
        <v>3289</v>
      </c>
      <c r="O1010" s="67">
        <f>L1010/N1010-1</f>
        <v>0.1948920644572818</v>
      </c>
      <c r="P1010" s="54" t="s">
        <v>643</v>
      </c>
      <c r="Q1010" s="44">
        <v>0</v>
      </c>
      <c r="R1010" s="44">
        <v>8</v>
      </c>
      <c r="S1010" s="44">
        <v>8</v>
      </c>
      <c r="T1010" s="72"/>
      <c r="V1010" s="66" t="s">
        <v>622</v>
      </c>
      <c r="W1010" s="44" t="s">
        <v>2366</v>
      </c>
      <c r="X1010" s="44">
        <v>40809</v>
      </c>
      <c r="Y1010" s="454"/>
    </row>
    <row r="1011" spans="1:25" ht="18" customHeight="1">
      <c r="A1011" s="78"/>
      <c r="B1011" s="79"/>
      <c r="C1011" s="79"/>
      <c r="D1011" s="79"/>
      <c r="E1011" s="67"/>
      <c r="F1011" s="79"/>
      <c r="G1011" s="67"/>
      <c r="H1011" s="66">
        <v>2139901</v>
      </c>
      <c r="I1011" s="66" t="s">
        <v>623</v>
      </c>
      <c r="J1011" s="260">
        <v>1219</v>
      </c>
      <c r="K1011" s="260"/>
      <c r="L1011" s="63">
        <v>1007</v>
      </c>
      <c r="M1011" s="67"/>
      <c r="N1011" s="63">
        <v>995</v>
      </c>
      <c r="O1011" s="67">
        <f>L1011/N1011-1</f>
        <v>1.2060301507537785E-2</v>
      </c>
      <c r="P1011" s="54" t="s">
        <v>649</v>
      </c>
      <c r="Q1011" s="44">
        <v>0</v>
      </c>
      <c r="R1011" s="44">
        <v>11006</v>
      </c>
      <c r="S1011" s="44">
        <v>11006</v>
      </c>
      <c r="T1011" s="72"/>
      <c r="V1011" s="66" t="s">
        <v>623</v>
      </c>
      <c r="W1011" s="44" t="s">
        <v>2367</v>
      </c>
      <c r="X1011" s="44">
        <v>6160</v>
      </c>
      <c r="Y1011" s="454"/>
    </row>
    <row r="1012" spans="1:25" ht="18" customHeight="1">
      <c r="A1012" s="78"/>
      <c r="B1012" s="79"/>
      <c r="C1012" s="79"/>
      <c r="D1012" s="79"/>
      <c r="E1012" s="67"/>
      <c r="F1012" s="79"/>
      <c r="G1012" s="67"/>
      <c r="H1012" s="66">
        <v>2139999</v>
      </c>
      <c r="I1012" s="66" t="s">
        <v>624</v>
      </c>
      <c r="J1012" s="260">
        <v>0</v>
      </c>
      <c r="K1012" s="260"/>
      <c r="L1012" s="63">
        <v>0</v>
      </c>
      <c r="M1012" s="67"/>
      <c r="N1012" s="63">
        <v>0</v>
      </c>
      <c r="O1012" s="67"/>
      <c r="P1012" s="54" t="s">
        <v>657</v>
      </c>
      <c r="Q1012" s="44">
        <v>772252</v>
      </c>
      <c r="R1012" s="44">
        <v>228215</v>
      </c>
      <c r="S1012" s="44">
        <v>193752</v>
      </c>
      <c r="T1012" s="72"/>
      <c r="V1012" s="66" t="s">
        <v>624</v>
      </c>
      <c r="W1012" s="44" t="s">
        <v>2368</v>
      </c>
      <c r="X1012" s="44">
        <v>0</v>
      </c>
      <c r="Y1012" s="454"/>
    </row>
    <row r="1013" spans="1:25" s="84" customFormat="1" ht="18" customHeight="1">
      <c r="A1013" s="83"/>
      <c r="B1013" s="82"/>
      <c r="C1013" s="82"/>
      <c r="D1013" s="82"/>
      <c r="E1013" s="59"/>
      <c r="F1013" s="82"/>
      <c r="G1013" s="59"/>
      <c r="H1013" s="58">
        <v>214</v>
      </c>
      <c r="I1013" s="66" t="s">
        <v>625</v>
      </c>
      <c r="J1013" s="260">
        <v>40809</v>
      </c>
      <c r="K1013" s="260"/>
      <c r="L1013" s="63">
        <v>36655</v>
      </c>
      <c r="M1013" s="67"/>
      <c r="N1013" s="63">
        <v>25719</v>
      </c>
      <c r="O1013" s="67">
        <f>L1013/N1013-1</f>
        <v>0.4252109335510712</v>
      </c>
      <c r="P1013" s="60" t="s">
        <v>662</v>
      </c>
      <c r="Q1013" s="84">
        <v>0</v>
      </c>
      <c r="R1013" s="84">
        <v>75</v>
      </c>
      <c r="S1013" s="84">
        <v>75</v>
      </c>
      <c r="T1013" s="71"/>
      <c r="V1013" s="66" t="s">
        <v>625</v>
      </c>
      <c r="W1013" s="44" t="s">
        <v>2369</v>
      </c>
      <c r="X1013" s="44">
        <v>35425</v>
      </c>
      <c r="Y1013" s="454"/>
    </row>
    <row r="1014" spans="1:25" ht="18" customHeight="1">
      <c r="A1014" s="78"/>
      <c r="B1014" s="79"/>
      <c r="C1014" s="79"/>
      <c r="D1014" s="79"/>
      <c r="E1014" s="67"/>
      <c r="F1014" s="79"/>
      <c r="G1014" s="67"/>
      <c r="H1014" s="66">
        <v>21401</v>
      </c>
      <c r="I1014" s="66" t="s">
        <v>626</v>
      </c>
      <c r="J1014" s="260">
        <v>0</v>
      </c>
      <c r="K1014" s="260"/>
      <c r="L1014" s="63">
        <v>0</v>
      </c>
      <c r="M1014" s="67"/>
      <c r="N1014" s="63">
        <v>0</v>
      </c>
      <c r="O1014" s="67"/>
      <c r="P1014" s="54" t="s">
        <v>666</v>
      </c>
      <c r="Q1014" s="44">
        <v>200</v>
      </c>
      <c r="R1014" s="44">
        <v>8206</v>
      </c>
      <c r="S1014" s="44">
        <v>6</v>
      </c>
      <c r="T1014" s="71" t="s">
        <v>1063</v>
      </c>
      <c r="U1014" s="44">
        <v>802966</v>
      </c>
      <c r="V1014" s="66" t="s">
        <v>626</v>
      </c>
      <c r="W1014" s="44" t="s">
        <v>2370</v>
      </c>
      <c r="Y1014" s="454"/>
    </row>
    <row r="1015" spans="1:25" ht="18" customHeight="1">
      <c r="A1015" s="78"/>
      <c r="B1015" s="79"/>
      <c r="C1015" s="79"/>
      <c r="D1015" s="79"/>
      <c r="E1015" s="67"/>
      <c r="F1015" s="79"/>
      <c r="G1015" s="67"/>
      <c r="H1015" s="66">
        <v>2140101</v>
      </c>
      <c r="I1015" s="66" t="s">
        <v>627</v>
      </c>
      <c r="J1015" s="260">
        <v>6160</v>
      </c>
      <c r="K1015" s="260"/>
      <c r="L1015" s="63">
        <v>3547</v>
      </c>
      <c r="M1015" s="67"/>
      <c r="N1015" s="63">
        <v>2500</v>
      </c>
      <c r="O1015" s="67">
        <f>L1015/N1015-1</f>
        <v>0.41880000000000006</v>
      </c>
      <c r="P1015" s="54" t="s">
        <v>1033</v>
      </c>
      <c r="Q1015" s="44">
        <v>261200</v>
      </c>
      <c r="R1015" s="44">
        <v>2422950</v>
      </c>
      <c r="S1015" s="44">
        <v>2421950</v>
      </c>
      <c r="T1015" s="72" t="s">
        <v>616</v>
      </c>
      <c r="U1015" s="44">
        <v>131146</v>
      </c>
      <c r="V1015" s="66" t="s">
        <v>627</v>
      </c>
      <c r="W1015" s="44" t="s">
        <v>2371</v>
      </c>
      <c r="Y1015" s="454"/>
    </row>
    <row r="1016" spans="1:25" ht="18" customHeight="1">
      <c r="A1016" s="78"/>
      <c r="B1016" s="79"/>
      <c r="C1016" s="79"/>
      <c r="D1016" s="79"/>
      <c r="E1016" s="67"/>
      <c r="F1016" s="79"/>
      <c r="G1016" s="67"/>
      <c r="H1016" s="66">
        <v>2140102</v>
      </c>
      <c r="I1016" s="66" t="s">
        <v>628</v>
      </c>
      <c r="J1016" s="260">
        <v>0</v>
      </c>
      <c r="K1016" s="260"/>
      <c r="L1016" s="63">
        <v>70</v>
      </c>
      <c r="M1016" s="67"/>
      <c r="N1016" s="63">
        <v>0</v>
      </c>
      <c r="O1016" s="67"/>
      <c r="P1016" s="54" t="s">
        <v>674</v>
      </c>
      <c r="Q1016" s="44">
        <v>572738</v>
      </c>
      <c r="R1016" s="44">
        <v>896865</v>
      </c>
      <c r="S1016" s="44">
        <v>830202</v>
      </c>
      <c r="T1016" s="72" t="s">
        <v>643</v>
      </c>
      <c r="U1016" s="44">
        <v>20</v>
      </c>
      <c r="V1016" s="66" t="s">
        <v>628</v>
      </c>
      <c r="W1016" s="44" t="s">
        <v>2372</v>
      </c>
      <c r="X1016" s="44">
        <v>100</v>
      </c>
      <c r="Y1016" s="454"/>
    </row>
    <row r="1017" spans="1:25" ht="18" customHeight="1">
      <c r="A1017" s="78"/>
      <c r="B1017" s="79"/>
      <c r="C1017" s="79"/>
      <c r="D1017" s="79"/>
      <c r="E1017" s="67"/>
      <c r="F1017" s="79"/>
      <c r="G1017" s="67"/>
      <c r="H1017" s="66">
        <v>2140103</v>
      </c>
      <c r="I1017" s="66" t="s">
        <v>629</v>
      </c>
      <c r="J1017" s="260">
        <v>35425</v>
      </c>
      <c r="K1017" s="260"/>
      <c r="L1017" s="63">
        <v>25396</v>
      </c>
      <c r="M1017" s="67"/>
      <c r="N1017" s="63">
        <v>0</v>
      </c>
      <c r="O1017" s="67"/>
      <c r="P1017" s="54" t="s">
        <v>675</v>
      </c>
      <c r="Q1017" s="44">
        <v>0</v>
      </c>
      <c r="R1017" s="44">
        <v>0</v>
      </c>
      <c r="S1017" s="44">
        <v>0</v>
      </c>
      <c r="T1017" s="72" t="s">
        <v>649</v>
      </c>
      <c r="U1017" s="44">
        <v>976</v>
      </c>
      <c r="V1017" s="66" t="s">
        <v>629</v>
      </c>
      <c r="W1017" s="44" t="s">
        <v>2373</v>
      </c>
      <c r="X1017" s="44">
        <v>0</v>
      </c>
      <c r="Y1017" s="454"/>
    </row>
    <row r="1018" spans="1:25" ht="18" customHeight="1">
      <c r="A1018" s="78"/>
      <c r="B1018" s="79"/>
      <c r="C1018" s="79"/>
      <c r="D1018" s="79"/>
      <c r="E1018" s="67"/>
      <c r="F1018" s="79"/>
      <c r="G1018" s="67"/>
      <c r="H1018" s="66">
        <v>2140104</v>
      </c>
      <c r="I1018" s="66" t="s">
        <v>630</v>
      </c>
      <c r="J1018" s="260">
        <v>0</v>
      </c>
      <c r="K1018" s="260"/>
      <c r="L1018" s="63">
        <v>0</v>
      </c>
      <c r="M1018" s="67"/>
      <c r="N1018" s="63">
        <v>0</v>
      </c>
      <c r="O1018" s="67"/>
      <c r="P1018" s="54" t="s">
        <v>682</v>
      </c>
      <c r="Q1018" s="44">
        <v>186480</v>
      </c>
      <c r="R1018" s="44">
        <v>110995</v>
      </c>
      <c r="S1018" s="44">
        <v>68000</v>
      </c>
      <c r="T1018" s="72" t="s">
        <v>657</v>
      </c>
      <c r="U1018" s="44">
        <v>318576</v>
      </c>
      <c r="V1018" s="66" t="s">
        <v>630</v>
      </c>
      <c r="W1018" s="44" t="s">
        <v>2374</v>
      </c>
      <c r="X1018" s="44">
        <v>1482</v>
      </c>
      <c r="Y1018" s="454"/>
    </row>
    <row r="1019" spans="1:25" ht="18" customHeight="1">
      <c r="A1019" s="78"/>
      <c r="B1019" s="79"/>
      <c r="C1019" s="79"/>
      <c r="D1019" s="79"/>
      <c r="E1019" s="67"/>
      <c r="F1019" s="79"/>
      <c r="G1019" s="67"/>
      <c r="H1019" s="66">
        <v>2140105</v>
      </c>
      <c r="I1019" s="66" t="s">
        <v>631</v>
      </c>
      <c r="J1019" s="260">
        <v>0</v>
      </c>
      <c r="K1019" s="260"/>
      <c r="L1019" s="63">
        <v>0</v>
      </c>
      <c r="M1019" s="67"/>
      <c r="N1019" s="63">
        <v>0</v>
      </c>
      <c r="O1019" s="67"/>
      <c r="P1019" s="54" t="s">
        <v>695</v>
      </c>
      <c r="Q1019" s="44">
        <v>5279</v>
      </c>
      <c r="R1019" s="44">
        <v>5676</v>
      </c>
      <c r="S1019" s="44">
        <v>5676</v>
      </c>
      <c r="T1019" s="72" t="s">
        <v>662</v>
      </c>
      <c r="U1019" s="44">
        <v>75</v>
      </c>
      <c r="V1019" s="66" t="s">
        <v>631</v>
      </c>
      <c r="W1019" s="44" t="s">
        <v>2375</v>
      </c>
      <c r="X1019" s="44">
        <v>0</v>
      </c>
      <c r="Y1019" s="454"/>
    </row>
    <row r="1020" spans="1:25" ht="18" customHeight="1">
      <c r="A1020" s="78"/>
      <c r="B1020" s="79"/>
      <c r="C1020" s="79"/>
      <c r="D1020" s="79"/>
      <c r="E1020" s="67"/>
      <c r="F1020" s="79"/>
      <c r="G1020" s="67"/>
      <c r="H1020" s="66">
        <v>2140106</v>
      </c>
      <c r="I1020" s="66" t="s">
        <v>632</v>
      </c>
      <c r="J1020" s="260">
        <v>0</v>
      </c>
      <c r="K1020" s="260"/>
      <c r="L1020" s="63">
        <v>5482</v>
      </c>
      <c r="M1020" s="67"/>
      <c r="N1020" s="63">
        <v>0</v>
      </c>
      <c r="O1020" s="67"/>
      <c r="P1020" s="54" t="s">
        <v>697</v>
      </c>
      <c r="Q1020" s="44">
        <v>53576</v>
      </c>
      <c r="R1020" s="44">
        <v>3838</v>
      </c>
      <c r="S1020" s="44">
        <v>3388</v>
      </c>
      <c r="T1020" s="72" t="s">
        <v>666</v>
      </c>
      <c r="U1020" s="44">
        <v>553</v>
      </c>
      <c r="V1020" s="66" t="s">
        <v>632</v>
      </c>
      <c r="W1020" s="44" t="s">
        <v>2376</v>
      </c>
      <c r="X1020" s="44">
        <v>0</v>
      </c>
      <c r="Y1020" s="454"/>
    </row>
    <row r="1021" spans="1:25" ht="18" customHeight="1">
      <c r="A1021" s="78"/>
      <c r="B1021" s="79"/>
      <c r="C1021" s="79"/>
      <c r="D1021" s="79"/>
      <c r="E1021" s="67"/>
      <c r="F1021" s="79"/>
      <c r="G1021" s="67"/>
      <c r="H1021" s="66">
        <v>2140107</v>
      </c>
      <c r="I1021" s="66" t="s">
        <v>633</v>
      </c>
      <c r="J1021" s="260">
        <v>0</v>
      </c>
      <c r="K1021" s="260"/>
      <c r="L1021" s="63">
        <v>0</v>
      </c>
      <c r="M1021" s="67"/>
      <c r="N1021" s="63">
        <v>0</v>
      </c>
      <c r="O1021" s="67"/>
      <c r="P1021" s="54" t="s">
        <v>708</v>
      </c>
      <c r="Q1021" s="44">
        <v>3781</v>
      </c>
      <c r="R1021" s="44">
        <v>918</v>
      </c>
      <c r="S1021" s="44">
        <v>858</v>
      </c>
      <c r="T1021" s="72" t="s">
        <v>1033</v>
      </c>
      <c r="U1021" s="44">
        <v>351620</v>
      </c>
      <c r="V1021" s="66" t="s">
        <v>633</v>
      </c>
      <c r="W1021" s="44" t="s">
        <v>2377</v>
      </c>
      <c r="X1021" s="44">
        <v>282</v>
      </c>
      <c r="Y1021" s="454"/>
    </row>
    <row r="1022" spans="1:25" ht="18" customHeight="1">
      <c r="A1022" s="78"/>
      <c r="B1022" s="79"/>
      <c r="C1022" s="79"/>
      <c r="D1022" s="79"/>
      <c r="E1022" s="67"/>
      <c r="F1022" s="79"/>
      <c r="G1022" s="67"/>
      <c r="H1022" s="66">
        <v>2140108</v>
      </c>
      <c r="I1022" s="66" t="s">
        <v>634</v>
      </c>
      <c r="J1022" s="260">
        <v>0</v>
      </c>
      <c r="K1022" s="260"/>
      <c r="L1022" s="63">
        <v>0</v>
      </c>
      <c r="M1022" s="67"/>
      <c r="N1022" s="63">
        <v>0</v>
      </c>
      <c r="O1022" s="67"/>
      <c r="P1022" s="54" t="s">
        <v>714</v>
      </c>
      <c r="Q1022" s="44">
        <v>5500</v>
      </c>
      <c r="R1022" s="44">
        <v>4057</v>
      </c>
      <c r="S1022" s="44">
        <v>2961</v>
      </c>
      <c r="T1022" s="72"/>
      <c r="V1022" s="66" t="s">
        <v>634</v>
      </c>
      <c r="W1022" s="44" t="s">
        <v>2378</v>
      </c>
      <c r="X1022" s="44">
        <v>0</v>
      </c>
      <c r="Y1022" s="454"/>
    </row>
    <row r="1023" spans="1:25" ht="18" customHeight="1">
      <c r="A1023" s="78"/>
      <c r="B1023" s="79"/>
      <c r="C1023" s="79"/>
      <c r="D1023" s="79"/>
      <c r="E1023" s="67"/>
      <c r="F1023" s="79"/>
      <c r="G1023" s="67"/>
      <c r="H1023" s="66">
        <v>2140109</v>
      </c>
      <c r="I1023" s="66" t="s">
        <v>635</v>
      </c>
      <c r="J1023" s="260">
        <v>100</v>
      </c>
      <c r="K1023" s="260"/>
      <c r="L1023" s="63">
        <v>0</v>
      </c>
      <c r="M1023" s="67"/>
      <c r="N1023" s="63">
        <v>0</v>
      </c>
      <c r="O1023" s="67"/>
      <c r="P1023" s="54" t="s">
        <v>718</v>
      </c>
      <c r="Q1023" s="44">
        <v>39022</v>
      </c>
      <c r="R1023" s="44">
        <v>41481</v>
      </c>
      <c r="S1023" s="44">
        <v>25196</v>
      </c>
      <c r="T1023" s="72"/>
      <c r="V1023" s="66" t="s">
        <v>635</v>
      </c>
      <c r="W1023" s="44" t="s">
        <v>2379</v>
      </c>
      <c r="X1023" s="44">
        <v>451292.14</v>
      </c>
      <c r="Y1023" s="454"/>
    </row>
    <row r="1024" spans="1:25" ht="18" customHeight="1">
      <c r="A1024" s="78"/>
      <c r="B1024" s="79"/>
      <c r="C1024" s="79"/>
      <c r="D1024" s="79"/>
      <c r="E1024" s="67"/>
      <c r="F1024" s="79"/>
      <c r="G1024" s="67"/>
      <c r="H1024" s="66">
        <v>2140110</v>
      </c>
      <c r="I1024" s="66" t="s">
        <v>636</v>
      </c>
      <c r="J1024" s="260">
        <v>0</v>
      </c>
      <c r="K1024" s="260"/>
      <c r="L1024" s="63">
        <v>0</v>
      </c>
      <c r="M1024" s="67"/>
      <c r="N1024" s="63">
        <v>0</v>
      </c>
      <c r="O1024" s="67"/>
      <c r="P1024" s="54" t="s">
        <v>1034</v>
      </c>
      <c r="Q1024" s="44">
        <v>279100</v>
      </c>
      <c r="R1024" s="44">
        <v>729900</v>
      </c>
      <c r="S1024" s="44">
        <v>724123</v>
      </c>
      <c r="T1024" s="72"/>
      <c r="V1024" s="66" t="s">
        <v>636</v>
      </c>
      <c r="W1024" s="44" t="s">
        <v>2380</v>
      </c>
      <c r="X1024" s="44">
        <v>0</v>
      </c>
      <c r="Y1024" s="454"/>
    </row>
    <row r="1025" spans="1:25" ht="18" customHeight="1">
      <c r="A1025" s="78"/>
      <c r="B1025" s="79"/>
      <c r="C1025" s="79"/>
      <c r="D1025" s="79"/>
      <c r="E1025" s="67"/>
      <c r="F1025" s="79"/>
      <c r="G1025" s="67"/>
      <c r="H1025" s="66">
        <v>2140111</v>
      </c>
      <c r="I1025" s="66" t="s">
        <v>637</v>
      </c>
      <c r="J1025" s="260">
        <v>1482</v>
      </c>
      <c r="K1025" s="260"/>
      <c r="L1025" s="63">
        <v>2047</v>
      </c>
      <c r="M1025" s="67"/>
      <c r="N1025" s="63">
        <v>571</v>
      </c>
      <c r="O1025" s="67">
        <f>L1025/N1025-1</f>
        <v>2.584938704028021</v>
      </c>
      <c r="P1025" s="54" t="s">
        <v>729</v>
      </c>
      <c r="Q1025" s="44">
        <v>311016</v>
      </c>
      <c r="R1025" s="44">
        <v>369485</v>
      </c>
      <c r="S1025" s="44">
        <v>228234</v>
      </c>
      <c r="T1025" s="72"/>
      <c r="V1025" s="66" t="s">
        <v>637</v>
      </c>
      <c r="W1025" s="44" t="s">
        <v>2224</v>
      </c>
      <c r="X1025" s="44">
        <v>0</v>
      </c>
      <c r="Y1025" s="454"/>
    </row>
    <row r="1026" spans="1:25" ht="18" customHeight="1">
      <c r="A1026" s="78"/>
      <c r="B1026" s="79"/>
      <c r="C1026" s="79"/>
      <c r="D1026" s="79"/>
      <c r="E1026" s="67"/>
      <c r="F1026" s="79"/>
      <c r="G1026" s="67"/>
      <c r="H1026" s="66">
        <v>2140112</v>
      </c>
      <c r="I1026" s="66" t="s">
        <v>638</v>
      </c>
      <c r="J1026" s="260">
        <v>0</v>
      </c>
      <c r="K1026" s="260"/>
      <c r="L1026" s="63">
        <v>0</v>
      </c>
      <c r="M1026" s="67"/>
      <c r="N1026" s="63">
        <v>0</v>
      </c>
      <c r="O1026" s="67"/>
      <c r="P1026" s="54" t="s">
        <v>730</v>
      </c>
      <c r="Q1026" s="44">
        <v>109779</v>
      </c>
      <c r="R1026" s="44">
        <v>61526</v>
      </c>
      <c r="S1026" s="44">
        <v>4783</v>
      </c>
      <c r="T1026" s="72"/>
      <c r="V1026" s="66" t="s">
        <v>638</v>
      </c>
      <c r="W1026" s="44" t="s">
        <v>2225</v>
      </c>
      <c r="X1026" s="44">
        <v>0</v>
      </c>
      <c r="Y1026" s="454"/>
    </row>
    <row r="1027" spans="1:25" ht="18" customHeight="1">
      <c r="A1027" s="78"/>
      <c r="B1027" s="79"/>
      <c r="C1027" s="79"/>
      <c r="D1027" s="79"/>
      <c r="E1027" s="67"/>
      <c r="F1027" s="79"/>
      <c r="G1027" s="67"/>
      <c r="H1027" s="66">
        <v>2140113</v>
      </c>
      <c r="I1027" s="66" t="s">
        <v>639</v>
      </c>
      <c r="J1027" s="260">
        <v>0</v>
      </c>
      <c r="K1027" s="260"/>
      <c r="L1027" s="63">
        <v>0</v>
      </c>
      <c r="M1027" s="67"/>
      <c r="N1027" s="63">
        <v>0</v>
      </c>
      <c r="O1027" s="67"/>
      <c r="P1027" s="54" t="s">
        <v>736</v>
      </c>
      <c r="Q1027" s="44">
        <v>421</v>
      </c>
      <c r="R1027" s="44">
        <v>293</v>
      </c>
      <c r="S1027" s="44">
        <v>293</v>
      </c>
      <c r="T1027" s="72"/>
      <c r="V1027" s="66" t="s">
        <v>639</v>
      </c>
      <c r="W1027" s="44" t="s">
        <v>2226</v>
      </c>
      <c r="X1027" s="44">
        <v>0</v>
      </c>
      <c r="Y1027" s="454"/>
    </row>
    <row r="1028" spans="1:25" ht="18" customHeight="1">
      <c r="A1028" s="78"/>
      <c r="B1028" s="79"/>
      <c r="C1028" s="79"/>
      <c r="D1028" s="79"/>
      <c r="E1028" s="67"/>
      <c r="F1028" s="79"/>
      <c r="G1028" s="67"/>
      <c r="H1028" s="66">
        <v>2140114</v>
      </c>
      <c r="I1028" s="66" t="s">
        <v>640</v>
      </c>
      <c r="J1028" s="260">
        <v>282</v>
      </c>
      <c r="K1028" s="260"/>
      <c r="L1028" s="63">
        <v>0</v>
      </c>
      <c r="M1028" s="67"/>
      <c r="N1028" s="63">
        <v>0</v>
      </c>
      <c r="O1028" s="67"/>
      <c r="P1028" s="54" t="s">
        <v>740</v>
      </c>
      <c r="Q1028" s="44">
        <v>108356</v>
      </c>
      <c r="R1028" s="44">
        <v>155745</v>
      </c>
      <c r="S1028" s="44">
        <v>93896</v>
      </c>
      <c r="T1028" s="72"/>
      <c r="V1028" s="66" t="s">
        <v>640</v>
      </c>
      <c r="W1028" s="44" t="s">
        <v>2381</v>
      </c>
      <c r="X1028" s="44">
        <v>0</v>
      </c>
      <c r="Y1028" s="454"/>
    </row>
    <row r="1029" spans="1:25" ht="18" customHeight="1">
      <c r="A1029" s="78"/>
      <c r="B1029" s="79"/>
      <c r="C1029" s="79"/>
      <c r="D1029" s="79"/>
      <c r="E1029" s="67"/>
      <c r="F1029" s="79"/>
      <c r="G1029" s="67"/>
      <c r="H1029" s="66">
        <v>2140122</v>
      </c>
      <c r="I1029" s="66" t="s">
        <v>641</v>
      </c>
      <c r="J1029" s="260">
        <v>0</v>
      </c>
      <c r="K1029" s="260"/>
      <c r="L1029" s="63">
        <v>0</v>
      </c>
      <c r="M1029" s="67"/>
      <c r="N1029" s="63">
        <v>0</v>
      </c>
      <c r="O1029" s="67"/>
      <c r="P1029" s="54" t="s">
        <v>1035</v>
      </c>
      <c r="Q1029" s="44">
        <v>92460</v>
      </c>
      <c r="R1029" s="44">
        <v>151921</v>
      </c>
      <c r="S1029" s="44">
        <v>129262</v>
      </c>
      <c r="T1029" s="72"/>
      <c r="V1029" s="66" t="s">
        <v>641</v>
      </c>
      <c r="W1029" s="44" t="s">
        <v>2382</v>
      </c>
      <c r="X1029" s="44">
        <v>0</v>
      </c>
      <c r="Y1029" s="454"/>
    </row>
    <row r="1030" spans="1:25" ht="18" customHeight="1">
      <c r="A1030" s="78"/>
      <c r="B1030" s="79"/>
      <c r="C1030" s="79"/>
      <c r="D1030" s="79"/>
      <c r="E1030" s="67"/>
      <c r="F1030" s="79"/>
      <c r="G1030" s="67"/>
      <c r="H1030" s="66">
        <v>2140123</v>
      </c>
      <c r="I1030" s="66" t="s">
        <v>642</v>
      </c>
      <c r="J1030" s="260">
        <v>451292.14</v>
      </c>
      <c r="K1030" s="260"/>
      <c r="L1030" s="63">
        <v>108050</v>
      </c>
      <c r="M1030" s="67"/>
      <c r="N1030" s="63">
        <v>193453</v>
      </c>
      <c r="O1030" s="67">
        <f>L1030/N1030-1</f>
        <v>-0.44146640269212678</v>
      </c>
      <c r="P1030" s="54" t="s">
        <v>746</v>
      </c>
      <c r="Q1030" s="44">
        <v>54748</v>
      </c>
      <c r="R1030" s="44">
        <v>50600</v>
      </c>
      <c r="S1030" s="44">
        <v>50600</v>
      </c>
      <c r="T1030" s="72"/>
      <c r="V1030" s="66" t="s">
        <v>642</v>
      </c>
      <c r="W1030" s="44" t="s">
        <v>2383</v>
      </c>
      <c r="X1030" s="44">
        <v>0</v>
      </c>
      <c r="Y1030" s="454"/>
    </row>
    <row r="1031" spans="1:25" ht="18" customHeight="1">
      <c r="A1031" s="78"/>
      <c r="B1031" s="79"/>
      <c r="C1031" s="79"/>
      <c r="D1031" s="79"/>
      <c r="E1031" s="67"/>
      <c r="F1031" s="79"/>
      <c r="G1031" s="67"/>
      <c r="H1031" s="66">
        <v>2140124</v>
      </c>
      <c r="I1031" s="58" t="s">
        <v>643</v>
      </c>
      <c r="J1031" s="79"/>
      <c r="K1031" s="79"/>
      <c r="L1031" s="79">
        <v>0</v>
      </c>
      <c r="M1031" s="67"/>
      <c r="N1031" s="79"/>
      <c r="O1031" s="67"/>
      <c r="P1031" s="54" t="s">
        <v>747</v>
      </c>
      <c r="Q1031" s="44">
        <v>748</v>
      </c>
      <c r="R1031" s="44">
        <v>859</v>
      </c>
      <c r="S1031" s="44">
        <v>859</v>
      </c>
      <c r="T1031" s="72"/>
      <c r="V1031" s="58" t="s">
        <v>643</v>
      </c>
      <c r="W1031" s="44" t="s">
        <v>2384</v>
      </c>
      <c r="X1031" s="44">
        <v>0</v>
      </c>
      <c r="Y1031" s="454"/>
    </row>
    <row r="1032" spans="1:25" ht="18" customHeight="1">
      <c r="A1032" s="78"/>
      <c r="B1032" s="79"/>
      <c r="C1032" s="79"/>
      <c r="D1032" s="79"/>
      <c r="E1032" s="67"/>
      <c r="F1032" s="79"/>
      <c r="G1032" s="67"/>
      <c r="H1032" s="66">
        <v>2140125</v>
      </c>
      <c r="I1032" s="66" t="s">
        <v>1101</v>
      </c>
      <c r="J1032" s="79"/>
      <c r="K1032" s="79"/>
      <c r="L1032" s="79">
        <v>0</v>
      </c>
      <c r="M1032" s="67"/>
      <c r="N1032" s="79"/>
      <c r="O1032" s="67"/>
      <c r="P1032" s="54" t="s">
        <v>750</v>
      </c>
      <c r="Q1032" s="44">
        <v>0</v>
      </c>
      <c r="R1032" s="44">
        <v>1290</v>
      </c>
      <c r="S1032" s="44">
        <v>1290</v>
      </c>
      <c r="T1032" s="72"/>
      <c r="V1032" s="66" t="s">
        <v>1101</v>
      </c>
      <c r="W1032" s="44" t="s">
        <v>2385</v>
      </c>
      <c r="X1032" s="44">
        <v>0</v>
      </c>
      <c r="Y1032" s="454"/>
    </row>
    <row r="1033" spans="1:25" ht="18" customHeight="1">
      <c r="A1033" s="78"/>
      <c r="B1033" s="79"/>
      <c r="C1033" s="79"/>
      <c r="D1033" s="79"/>
      <c r="E1033" s="67"/>
      <c r="F1033" s="79"/>
      <c r="G1033" s="67"/>
      <c r="H1033" s="66">
        <v>2140126</v>
      </c>
      <c r="I1033" s="66" t="s">
        <v>1102</v>
      </c>
      <c r="J1033" s="79"/>
      <c r="K1033" s="79"/>
      <c r="L1033" s="79"/>
      <c r="M1033" s="67"/>
      <c r="N1033" s="79"/>
      <c r="O1033" s="67"/>
      <c r="P1033" s="54" t="s">
        <v>760</v>
      </c>
      <c r="Q1033" s="44">
        <v>34000</v>
      </c>
      <c r="R1033" s="44">
        <v>7478</v>
      </c>
      <c r="S1033" s="44">
        <v>7478</v>
      </c>
      <c r="T1033" s="72"/>
      <c r="V1033" s="66" t="s">
        <v>1102</v>
      </c>
      <c r="W1033" s="44" t="s">
        <v>2386</v>
      </c>
      <c r="X1033" s="44">
        <v>0</v>
      </c>
      <c r="Y1033" s="454"/>
    </row>
    <row r="1034" spans="1:25" ht="18" customHeight="1">
      <c r="A1034" s="78"/>
      <c r="B1034" s="79"/>
      <c r="C1034" s="79"/>
      <c r="D1034" s="79"/>
      <c r="E1034" s="67"/>
      <c r="F1034" s="79"/>
      <c r="G1034" s="67"/>
      <c r="H1034" s="66">
        <v>2140127</v>
      </c>
      <c r="I1034" s="66" t="s">
        <v>1103</v>
      </c>
      <c r="J1034" s="79"/>
      <c r="K1034" s="79"/>
      <c r="L1034" s="79"/>
      <c r="M1034" s="67"/>
      <c r="N1034" s="79"/>
      <c r="O1034" s="67"/>
      <c r="P1034" s="54" t="s">
        <v>766</v>
      </c>
      <c r="Q1034" s="44">
        <v>0</v>
      </c>
      <c r="R1034" s="44">
        <v>0</v>
      </c>
      <c r="S1034" s="44">
        <v>0</v>
      </c>
      <c r="T1034" s="72"/>
      <c r="V1034" s="66" t="s">
        <v>1103</v>
      </c>
      <c r="W1034" s="44" t="s">
        <v>2387</v>
      </c>
      <c r="X1034" s="44">
        <v>700</v>
      </c>
      <c r="Y1034" s="454"/>
    </row>
    <row r="1035" spans="1:25" ht="18" customHeight="1">
      <c r="A1035" s="78"/>
      <c r="B1035" s="79"/>
      <c r="C1035" s="79"/>
      <c r="D1035" s="79"/>
      <c r="E1035" s="67"/>
      <c r="F1035" s="79"/>
      <c r="G1035" s="67"/>
      <c r="H1035" s="66">
        <v>2140128</v>
      </c>
      <c r="I1035" s="66" t="s">
        <v>644</v>
      </c>
      <c r="J1035" s="79"/>
      <c r="K1035" s="79"/>
      <c r="L1035" s="79"/>
      <c r="M1035" s="67"/>
      <c r="N1035" s="79"/>
      <c r="O1035" s="67"/>
      <c r="P1035" s="54" t="s">
        <v>1036</v>
      </c>
      <c r="Q1035" s="44">
        <v>20000</v>
      </c>
      <c r="R1035" s="44">
        <v>40973</v>
      </c>
      <c r="S1035" s="44">
        <v>40973</v>
      </c>
      <c r="T1035" s="72"/>
      <c r="V1035" s="66" t="s">
        <v>644</v>
      </c>
      <c r="W1035" s="44" t="s">
        <v>2224</v>
      </c>
      <c r="X1035" s="44">
        <v>0</v>
      </c>
      <c r="Y1035" s="454"/>
    </row>
    <row r="1036" spans="1:25" ht="18" customHeight="1">
      <c r="A1036" s="78"/>
      <c r="B1036" s="79"/>
      <c r="C1036" s="79"/>
      <c r="D1036" s="79"/>
      <c r="E1036" s="67"/>
      <c r="F1036" s="79"/>
      <c r="G1036" s="67"/>
      <c r="H1036" s="66">
        <v>2140129</v>
      </c>
      <c r="I1036" s="66" t="s">
        <v>645</v>
      </c>
      <c r="J1036" s="79"/>
      <c r="K1036" s="79"/>
      <c r="L1036" s="79"/>
      <c r="M1036" s="67"/>
      <c r="N1036" s="79"/>
      <c r="O1036" s="67"/>
      <c r="T1036" s="72"/>
      <c r="V1036" s="66" t="s">
        <v>645</v>
      </c>
      <c r="W1036" s="44" t="s">
        <v>2225</v>
      </c>
      <c r="X1036" s="44">
        <v>0</v>
      </c>
      <c r="Y1036" s="454"/>
    </row>
    <row r="1037" spans="1:25" ht="18" customHeight="1">
      <c r="A1037" s="78"/>
      <c r="B1037" s="79"/>
      <c r="C1037" s="79"/>
      <c r="D1037" s="79"/>
      <c r="E1037" s="67"/>
      <c r="F1037" s="79"/>
      <c r="G1037" s="67"/>
      <c r="H1037" s="66">
        <v>2140130</v>
      </c>
      <c r="I1037" s="66" t="s">
        <v>646</v>
      </c>
      <c r="J1037" s="79"/>
      <c r="K1037" s="79"/>
      <c r="L1037" s="79"/>
      <c r="M1037" s="67"/>
      <c r="N1037" s="79"/>
      <c r="O1037" s="67"/>
      <c r="T1037" s="72"/>
      <c r="V1037" s="66" t="s">
        <v>646</v>
      </c>
      <c r="W1037" s="44" t="s">
        <v>2226</v>
      </c>
      <c r="X1037" s="44">
        <v>0</v>
      </c>
      <c r="Y1037" s="454"/>
    </row>
    <row r="1038" spans="1:25" ht="18" customHeight="1">
      <c r="A1038" s="78"/>
      <c r="B1038" s="79"/>
      <c r="C1038" s="79"/>
      <c r="D1038" s="79"/>
      <c r="E1038" s="67"/>
      <c r="F1038" s="79"/>
      <c r="G1038" s="67"/>
      <c r="H1038" s="66">
        <v>2140131</v>
      </c>
      <c r="I1038" s="66" t="s">
        <v>647</v>
      </c>
      <c r="J1038" s="79"/>
      <c r="K1038" s="79"/>
      <c r="L1038" s="79"/>
      <c r="M1038" s="67"/>
      <c r="N1038" s="79"/>
      <c r="O1038" s="67"/>
      <c r="T1038" s="72"/>
      <c r="V1038" s="66" t="s">
        <v>647</v>
      </c>
      <c r="W1038" s="44" t="s">
        <v>2388</v>
      </c>
      <c r="X1038" s="44">
        <v>0</v>
      </c>
      <c r="Y1038" s="454"/>
    </row>
    <row r="1039" spans="1:25" ht="18" customHeight="1">
      <c r="A1039" s="78"/>
      <c r="B1039" s="79"/>
      <c r="C1039" s="79"/>
      <c r="D1039" s="79"/>
      <c r="E1039" s="67"/>
      <c r="F1039" s="79"/>
      <c r="G1039" s="67"/>
      <c r="H1039" s="66">
        <v>2140133</v>
      </c>
      <c r="I1039" s="66" t="s">
        <v>648</v>
      </c>
      <c r="J1039" s="79"/>
      <c r="K1039" s="79"/>
      <c r="L1039" s="79"/>
      <c r="M1039" s="67"/>
      <c r="N1039" s="79"/>
      <c r="O1039" s="67"/>
      <c r="T1039" s="72"/>
      <c r="V1039" s="66" t="s">
        <v>648</v>
      </c>
      <c r="W1039" s="44" t="s">
        <v>2389</v>
      </c>
      <c r="X1039" s="44">
        <v>0</v>
      </c>
      <c r="Y1039" s="454"/>
    </row>
    <row r="1040" spans="1:25" ht="29.25" customHeight="1">
      <c r="A1040" s="78"/>
      <c r="B1040" s="79"/>
      <c r="C1040" s="79"/>
      <c r="D1040" s="79"/>
      <c r="E1040" s="67"/>
      <c r="F1040" s="79"/>
      <c r="G1040" s="67"/>
      <c r="H1040" s="66">
        <v>2140136</v>
      </c>
      <c r="I1040" s="58" t="s">
        <v>649</v>
      </c>
      <c r="J1040" s="260">
        <v>700</v>
      </c>
      <c r="K1040" s="228">
        <v>1842</v>
      </c>
      <c r="L1040" s="63">
        <v>1842</v>
      </c>
      <c r="M1040" s="67">
        <f>L1040/K1040</f>
        <v>1</v>
      </c>
      <c r="N1040" s="63">
        <v>350</v>
      </c>
      <c r="O1040" s="67">
        <f>L1040/N1040-1</f>
        <v>4.2628571428571425</v>
      </c>
      <c r="T1040" s="72"/>
      <c r="V1040" s="58" t="s">
        <v>649</v>
      </c>
      <c r="W1040" s="44" t="s">
        <v>2390</v>
      </c>
      <c r="X1040" s="44">
        <v>0</v>
      </c>
      <c r="Y1040" s="455" t="s">
        <v>3255</v>
      </c>
    </row>
    <row r="1041" spans="1:25" ht="18" customHeight="1">
      <c r="A1041" s="78"/>
      <c r="B1041" s="79"/>
      <c r="C1041" s="79"/>
      <c r="D1041" s="79"/>
      <c r="E1041" s="67"/>
      <c r="F1041" s="79"/>
      <c r="G1041" s="67"/>
      <c r="H1041" s="66">
        <v>2140138</v>
      </c>
      <c r="I1041" s="66" t="s">
        <v>1101</v>
      </c>
      <c r="J1041" s="260">
        <v>0</v>
      </c>
      <c r="K1041" s="260"/>
      <c r="L1041" s="63">
        <v>0</v>
      </c>
      <c r="M1041" s="67"/>
      <c r="N1041" s="63">
        <v>0</v>
      </c>
      <c r="O1041" s="67"/>
      <c r="T1041" s="72"/>
      <c r="V1041" s="66" t="s">
        <v>1101</v>
      </c>
      <c r="W1041" s="44" t="s">
        <v>2391</v>
      </c>
      <c r="X1041" s="44">
        <v>0</v>
      </c>
      <c r="Y1041" s="454"/>
    </row>
    <row r="1042" spans="1:25" ht="18" customHeight="1">
      <c r="A1042" s="78"/>
      <c r="B1042" s="79"/>
      <c r="C1042" s="79"/>
      <c r="D1042" s="79"/>
      <c r="E1042" s="67"/>
      <c r="F1042" s="79"/>
      <c r="G1042" s="67"/>
      <c r="H1042" s="66">
        <v>2140139</v>
      </c>
      <c r="I1042" s="66" t="s">
        <v>1102</v>
      </c>
      <c r="J1042" s="260">
        <v>0</v>
      </c>
      <c r="K1042" s="260"/>
      <c r="L1042" s="63">
        <v>0</v>
      </c>
      <c r="M1042" s="67"/>
      <c r="N1042" s="63">
        <v>0</v>
      </c>
      <c r="O1042" s="67"/>
      <c r="T1042" s="72"/>
      <c r="V1042" s="66" t="s">
        <v>1102</v>
      </c>
      <c r="W1042" s="44" t="s">
        <v>2392</v>
      </c>
      <c r="X1042" s="44">
        <v>0</v>
      </c>
      <c r="Y1042" s="454"/>
    </row>
    <row r="1043" spans="1:25" ht="18" customHeight="1">
      <c r="A1043" s="78"/>
      <c r="B1043" s="79"/>
      <c r="C1043" s="79"/>
      <c r="D1043" s="79"/>
      <c r="E1043" s="67"/>
      <c r="F1043" s="79"/>
      <c r="G1043" s="67"/>
      <c r="H1043" s="66">
        <v>2140199</v>
      </c>
      <c r="I1043" s="66" t="s">
        <v>1103</v>
      </c>
      <c r="J1043" s="260">
        <v>0</v>
      </c>
      <c r="K1043" s="260"/>
      <c r="L1043" s="63">
        <v>0</v>
      </c>
      <c r="M1043" s="67"/>
      <c r="N1043" s="63">
        <v>0</v>
      </c>
      <c r="O1043" s="67"/>
      <c r="T1043" s="72"/>
      <c r="V1043" s="66" t="s">
        <v>1103</v>
      </c>
      <c r="W1043" s="44" t="s">
        <v>2393</v>
      </c>
      <c r="X1043" s="44">
        <v>700</v>
      </c>
      <c r="Y1043" s="454"/>
    </row>
    <row r="1044" spans="1:25" ht="18" customHeight="1">
      <c r="A1044" s="78"/>
      <c r="B1044" s="79"/>
      <c r="C1044" s="79"/>
      <c r="D1044" s="79"/>
      <c r="E1044" s="67"/>
      <c r="F1044" s="79"/>
      <c r="G1044" s="67"/>
      <c r="H1044" s="66">
        <v>21402</v>
      </c>
      <c r="I1044" s="66" t="s">
        <v>650</v>
      </c>
      <c r="J1044" s="260"/>
      <c r="K1044" s="260"/>
      <c r="L1044" s="63">
        <v>1492</v>
      </c>
      <c r="M1044" s="67"/>
      <c r="N1044" s="63">
        <v>0</v>
      </c>
      <c r="O1044" s="67"/>
      <c r="T1044" s="72"/>
      <c r="V1044" s="66" t="s">
        <v>650</v>
      </c>
      <c r="W1044" s="44" t="s">
        <v>2394</v>
      </c>
      <c r="X1044" s="44">
        <v>47214</v>
      </c>
      <c r="Y1044" s="454"/>
    </row>
    <row r="1045" spans="1:25" ht="18" customHeight="1">
      <c r="A1045" s="78"/>
      <c r="B1045" s="79"/>
      <c r="C1045" s="79"/>
      <c r="D1045" s="79"/>
      <c r="E1045" s="67"/>
      <c r="F1045" s="79"/>
      <c r="G1045" s="67"/>
      <c r="H1045" s="66">
        <v>2140201</v>
      </c>
      <c r="I1045" s="66" t="s">
        <v>651</v>
      </c>
      <c r="J1045" s="260">
        <v>0</v>
      </c>
      <c r="K1045" s="260"/>
      <c r="L1045" s="63">
        <v>0</v>
      </c>
      <c r="M1045" s="67"/>
      <c r="N1045" s="63">
        <v>0</v>
      </c>
      <c r="O1045" s="67"/>
      <c r="T1045" s="72"/>
      <c r="V1045" s="66" t="s">
        <v>651</v>
      </c>
      <c r="W1045" s="44" t="s">
        <v>2395</v>
      </c>
      <c r="X1045" s="44">
        <v>180</v>
      </c>
      <c r="Y1045" s="454"/>
    </row>
    <row r="1046" spans="1:25" ht="18" customHeight="1">
      <c r="A1046" s="78"/>
      <c r="B1046" s="79"/>
      <c r="C1046" s="79"/>
      <c r="D1046" s="79"/>
      <c r="E1046" s="67"/>
      <c r="F1046" s="79"/>
      <c r="G1046" s="67"/>
      <c r="H1046" s="66">
        <v>2140202</v>
      </c>
      <c r="I1046" s="66" t="s">
        <v>652</v>
      </c>
      <c r="J1046" s="260">
        <v>0</v>
      </c>
      <c r="K1046" s="260"/>
      <c r="L1046" s="63">
        <v>0</v>
      </c>
      <c r="M1046" s="67"/>
      <c r="N1046" s="63">
        <v>0</v>
      </c>
      <c r="O1046" s="67"/>
      <c r="T1046" s="72"/>
      <c r="V1046" s="66" t="s">
        <v>652</v>
      </c>
      <c r="W1046" s="84" t="s">
        <v>2396</v>
      </c>
      <c r="X1046" s="84">
        <v>0</v>
      </c>
      <c r="Y1046" s="454"/>
    </row>
    <row r="1047" spans="1:25" ht="18" customHeight="1">
      <c r="A1047" s="78"/>
      <c r="B1047" s="79"/>
      <c r="C1047" s="79"/>
      <c r="D1047" s="79"/>
      <c r="E1047" s="67"/>
      <c r="F1047" s="79"/>
      <c r="G1047" s="67"/>
      <c r="H1047" s="66">
        <v>2140203</v>
      </c>
      <c r="I1047" s="66" t="s">
        <v>653</v>
      </c>
      <c r="J1047" s="260">
        <v>0</v>
      </c>
      <c r="K1047" s="260"/>
      <c r="L1047" s="63">
        <v>0</v>
      </c>
      <c r="M1047" s="67"/>
      <c r="N1047" s="63">
        <v>0</v>
      </c>
      <c r="O1047" s="67"/>
      <c r="T1047" s="72"/>
      <c r="V1047" s="66" t="s">
        <v>653</v>
      </c>
      <c r="W1047" s="44" t="s">
        <v>2397</v>
      </c>
      <c r="X1047" s="44">
        <v>43227</v>
      </c>
      <c r="Y1047" s="454"/>
    </row>
    <row r="1048" spans="1:25" ht="18" customHeight="1">
      <c r="A1048" s="78"/>
      <c r="B1048" s="79"/>
      <c r="C1048" s="79"/>
      <c r="D1048" s="79"/>
      <c r="E1048" s="67"/>
      <c r="F1048" s="79"/>
      <c r="G1048" s="67"/>
      <c r="H1048" s="66">
        <v>2140204</v>
      </c>
      <c r="I1048" s="66" t="s">
        <v>654</v>
      </c>
      <c r="J1048" s="260">
        <v>0</v>
      </c>
      <c r="K1048" s="260"/>
      <c r="L1048" s="63">
        <v>0</v>
      </c>
      <c r="M1048" s="67"/>
      <c r="N1048" s="63">
        <v>0</v>
      </c>
      <c r="O1048" s="67"/>
      <c r="T1048" s="72"/>
      <c r="V1048" s="66" t="s">
        <v>654</v>
      </c>
      <c r="W1048" s="44" t="s">
        <v>2398</v>
      </c>
      <c r="X1048" s="44">
        <v>3807</v>
      </c>
      <c r="Y1048" s="454"/>
    </row>
    <row r="1049" spans="1:25" ht="18" customHeight="1">
      <c r="A1049" s="78"/>
      <c r="B1049" s="79"/>
      <c r="C1049" s="79"/>
      <c r="D1049" s="79"/>
      <c r="E1049" s="67"/>
      <c r="F1049" s="79"/>
      <c r="G1049" s="67"/>
      <c r="H1049" s="66">
        <v>2140205</v>
      </c>
      <c r="I1049" s="66" t="s">
        <v>655</v>
      </c>
      <c r="J1049" s="260"/>
      <c r="K1049" s="260"/>
      <c r="L1049" s="63"/>
      <c r="M1049" s="67"/>
      <c r="N1049" s="63"/>
      <c r="O1049" s="67"/>
      <c r="T1049" s="72"/>
      <c r="V1049" s="66" t="s">
        <v>655</v>
      </c>
      <c r="W1049" s="44" t="s">
        <v>2399</v>
      </c>
      <c r="X1049" s="44">
        <v>410</v>
      </c>
      <c r="Y1049" s="454"/>
    </row>
    <row r="1050" spans="1:25" ht="18" customHeight="1">
      <c r="A1050" s="78"/>
      <c r="B1050" s="79"/>
      <c r="C1050" s="79"/>
      <c r="D1050" s="79"/>
      <c r="E1050" s="67"/>
      <c r="F1050" s="79"/>
      <c r="G1050" s="67"/>
      <c r="H1050" s="66">
        <v>2140206</v>
      </c>
      <c r="I1050" s="66" t="s">
        <v>656</v>
      </c>
      <c r="J1050" s="260">
        <v>700</v>
      </c>
      <c r="K1050" s="260"/>
      <c r="L1050" s="63">
        <v>350</v>
      </c>
      <c r="M1050" s="67"/>
      <c r="N1050" s="63">
        <v>350</v>
      </c>
      <c r="O1050" s="67">
        <f>L1050/N1050-1</f>
        <v>0</v>
      </c>
      <c r="T1050" s="72"/>
      <c r="V1050" s="66" t="s">
        <v>656</v>
      </c>
      <c r="W1050" s="44" t="s">
        <v>2224</v>
      </c>
      <c r="X1050" s="44">
        <v>0</v>
      </c>
      <c r="Y1050" s="454"/>
    </row>
    <row r="1051" spans="1:25" ht="18" customHeight="1">
      <c r="A1051" s="78"/>
      <c r="B1051" s="79"/>
      <c r="C1051" s="79"/>
      <c r="D1051" s="79"/>
      <c r="E1051" s="67"/>
      <c r="F1051" s="79"/>
      <c r="G1051" s="67"/>
      <c r="H1051" s="66">
        <v>2140207</v>
      </c>
      <c r="I1051" s="58" t="s">
        <v>2653</v>
      </c>
      <c r="J1051" s="260">
        <v>47214</v>
      </c>
      <c r="K1051" s="228">
        <v>108451</v>
      </c>
      <c r="L1051" s="79">
        <v>725</v>
      </c>
      <c r="M1051" s="67">
        <f>L1051/K1051</f>
        <v>6.6850467031193813E-3</v>
      </c>
      <c r="N1051" s="79"/>
      <c r="O1051" s="67"/>
      <c r="T1051" s="72"/>
      <c r="V1051" s="58" t="s">
        <v>657</v>
      </c>
      <c r="W1051" s="44" t="s">
        <v>2225</v>
      </c>
      <c r="X1051" s="44">
        <v>0</v>
      </c>
      <c r="Y1051" s="454"/>
    </row>
    <row r="1052" spans="1:25" ht="18" customHeight="1">
      <c r="A1052" s="78"/>
      <c r="B1052" s="79"/>
      <c r="C1052" s="79"/>
      <c r="D1052" s="79"/>
      <c r="E1052" s="67"/>
      <c r="F1052" s="79"/>
      <c r="G1052" s="67"/>
      <c r="H1052" s="66">
        <v>2140299</v>
      </c>
      <c r="I1052" s="66" t="s">
        <v>658</v>
      </c>
      <c r="J1052" s="260">
        <v>180</v>
      </c>
      <c r="K1052" s="260"/>
      <c r="L1052" s="79"/>
      <c r="M1052" s="67"/>
      <c r="N1052" s="79"/>
      <c r="O1052" s="67"/>
      <c r="T1052" s="72"/>
      <c r="V1052" s="66" t="s">
        <v>658</v>
      </c>
      <c r="W1052" s="44" t="s">
        <v>2226</v>
      </c>
      <c r="X1052" s="44">
        <v>0</v>
      </c>
      <c r="Y1052" s="454"/>
    </row>
    <row r="1053" spans="1:25" ht="18" customHeight="1">
      <c r="A1053" s="78"/>
      <c r="B1053" s="79"/>
      <c r="C1053" s="79"/>
      <c r="D1053" s="79"/>
      <c r="E1053" s="67"/>
      <c r="F1053" s="79"/>
      <c r="G1053" s="67"/>
      <c r="H1053" s="66">
        <v>21403</v>
      </c>
      <c r="I1053" s="66" t="s">
        <v>659</v>
      </c>
      <c r="J1053" s="260">
        <v>0</v>
      </c>
      <c r="K1053" s="260"/>
      <c r="L1053" s="79"/>
      <c r="M1053" s="67"/>
      <c r="N1053" s="79"/>
      <c r="O1053" s="67"/>
      <c r="T1053" s="72"/>
      <c r="V1053" s="66" t="s">
        <v>659</v>
      </c>
      <c r="W1053" s="44" t="s">
        <v>2385</v>
      </c>
      <c r="X1053" s="44">
        <v>0</v>
      </c>
      <c r="Y1053" s="454"/>
    </row>
    <row r="1054" spans="1:25" ht="18" customHeight="1">
      <c r="A1054" s="78"/>
      <c r="B1054" s="79"/>
      <c r="C1054" s="79"/>
      <c r="D1054" s="79"/>
      <c r="E1054" s="67"/>
      <c r="F1054" s="79"/>
      <c r="G1054" s="67"/>
      <c r="H1054" s="66">
        <v>2140301</v>
      </c>
      <c r="I1054" s="66" t="s">
        <v>660</v>
      </c>
      <c r="J1054" s="260">
        <v>43227</v>
      </c>
      <c r="K1054" s="260"/>
      <c r="L1054" s="79"/>
      <c r="M1054" s="67"/>
      <c r="N1054" s="79"/>
      <c r="O1054" s="67"/>
      <c r="T1054" s="72"/>
      <c r="V1054" s="66" t="s">
        <v>660</v>
      </c>
      <c r="W1054" s="44" t="s">
        <v>2400</v>
      </c>
      <c r="X1054" s="44">
        <v>0</v>
      </c>
      <c r="Y1054" s="454"/>
    </row>
    <row r="1055" spans="1:25" ht="18" customHeight="1">
      <c r="A1055" s="78"/>
      <c r="B1055" s="79"/>
      <c r="C1055" s="79"/>
      <c r="D1055" s="79"/>
      <c r="E1055" s="67"/>
      <c r="F1055" s="79"/>
      <c r="G1055" s="67"/>
      <c r="H1055" s="66">
        <v>2140302</v>
      </c>
      <c r="I1055" s="66" t="s">
        <v>2654</v>
      </c>
      <c r="J1055" s="260">
        <v>3807</v>
      </c>
      <c r="K1055" s="260"/>
      <c r="L1055" s="79">
        <v>725</v>
      </c>
      <c r="M1055" s="67"/>
      <c r="N1055" s="79"/>
      <c r="O1055" s="67"/>
      <c r="T1055" s="72"/>
      <c r="V1055" s="66" t="s">
        <v>661</v>
      </c>
      <c r="W1055" s="44" t="s">
        <v>2401</v>
      </c>
      <c r="X1055" s="44">
        <v>410</v>
      </c>
      <c r="Y1055" s="454"/>
    </row>
    <row r="1056" spans="1:25" ht="18" customHeight="1">
      <c r="A1056" s="78"/>
      <c r="B1056" s="79"/>
      <c r="C1056" s="79"/>
      <c r="D1056" s="79"/>
      <c r="E1056" s="67"/>
      <c r="F1056" s="79"/>
      <c r="G1056" s="67"/>
      <c r="H1056" s="66">
        <v>2140303</v>
      </c>
      <c r="I1056" s="58" t="s">
        <v>662</v>
      </c>
      <c r="J1056" s="260">
        <v>410</v>
      </c>
      <c r="K1056" s="228">
        <v>1788</v>
      </c>
      <c r="L1056" s="63">
        <v>1688</v>
      </c>
      <c r="M1056" s="67">
        <f>L1056/K1056</f>
        <v>0.94407158836689042</v>
      </c>
      <c r="N1056" s="63">
        <v>328</v>
      </c>
      <c r="O1056" s="67">
        <f>L1056/N1056-1</f>
        <v>4.1463414634146343</v>
      </c>
      <c r="T1056" s="72"/>
      <c r="V1056" s="58" t="s">
        <v>662</v>
      </c>
      <c r="W1056" s="44" t="s">
        <v>2402</v>
      </c>
      <c r="X1056" s="44">
        <v>645.29999999999995</v>
      </c>
      <c r="Y1056" s="455" t="s">
        <v>3256</v>
      </c>
    </row>
    <row r="1057" spans="1:25" ht="18" customHeight="1">
      <c r="A1057" s="78"/>
      <c r="B1057" s="79"/>
      <c r="C1057" s="79"/>
      <c r="D1057" s="79"/>
      <c r="E1057" s="67"/>
      <c r="F1057" s="79"/>
      <c r="G1057" s="67"/>
      <c r="H1057" s="66">
        <v>2140304</v>
      </c>
      <c r="I1057" s="66" t="s">
        <v>1101</v>
      </c>
      <c r="J1057" s="260">
        <v>0</v>
      </c>
      <c r="K1057" s="260"/>
      <c r="L1057" s="63">
        <v>0</v>
      </c>
      <c r="M1057" s="67"/>
      <c r="N1057" s="63">
        <v>0</v>
      </c>
      <c r="O1057" s="67"/>
      <c r="T1057" s="72"/>
      <c r="V1057" s="66" t="s">
        <v>1101</v>
      </c>
      <c r="W1057" s="44" t="s">
        <v>2403</v>
      </c>
      <c r="X1057" s="44">
        <v>0</v>
      </c>
      <c r="Y1057" s="454"/>
    </row>
    <row r="1058" spans="1:25" ht="18" customHeight="1">
      <c r="A1058" s="78"/>
      <c r="B1058" s="79"/>
      <c r="C1058" s="79"/>
      <c r="D1058" s="79"/>
      <c r="E1058" s="67"/>
      <c r="F1058" s="79"/>
      <c r="G1058" s="67"/>
      <c r="H1058" s="66">
        <v>2140305</v>
      </c>
      <c r="I1058" s="66" t="s">
        <v>1102</v>
      </c>
      <c r="J1058" s="260">
        <v>0</v>
      </c>
      <c r="K1058" s="260"/>
      <c r="L1058" s="63">
        <v>0</v>
      </c>
      <c r="M1058" s="67"/>
      <c r="N1058" s="63">
        <v>0</v>
      </c>
      <c r="O1058" s="67"/>
      <c r="T1058" s="72"/>
      <c r="V1058" s="66" t="s">
        <v>1102</v>
      </c>
      <c r="W1058" s="44" t="s">
        <v>2404</v>
      </c>
      <c r="X1058" s="44">
        <v>0</v>
      </c>
      <c r="Y1058" s="454"/>
    </row>
    <row r="1059" spans="1:25" ht="18" customHeight="1">
      <c r="A1059" s="78"/>
      <c r="B1059" s="79"/>
      <c r="C1059" s="79"/>
      <c r="D1059" s="79"/>
      <c r="E1059" s="67"/>
      <c r="F1059" s="79"/>
      <c r="G1059" s="67"/>
      <c r="H1059" s="66">
        <v>2140306</v>
      </c>
      <c r="I1059" s="66" t="s">
        <v>1103</v>
      </c>
      <c r="J1059" s="260">
        <v>0</v>
      </c>
      <c r="K1059" s="260"/>
      <c r="L1059" s="63">
        <v>0</v>
      </c>
      <c r="M1059" s="67"/>
      <c r="N1059" s="63">
        <v>0</v>
      </c>
      <c r="O1059" s="67"/>
      <c r="T1059" s="72"/>
      <c r="V1059" s="66" t="s">
        <v>1103</v>
      </c>
      <c r="W1059" s="44" t="s">
        <v>2405</v>
      </c>
      <c r="X1059" s="44">
        <v>0</v>
      </c>
      <c r="Y1059" s="454"/>
    </row>
    <row r="1060" spans="1:25" ht="18" customHeight="1">
      <c r="A1060" s="78"/>
      <c r="B1060" s="79"/>
      <c r="C1060" s="79"/>
      <c r="D1060" s="79"/>
      <c r="E1060" s="67"/>
      <c r="F1060" s="79"/>
      <c r="G1060" s="67"/>
      <c r="H1060" s="66">
        <v>2140307</v>
      </c>
      <c r="I1060" s="66" t="s">
        <v>663</v>
      </c>
      <c r="J1060" s="260">
        <v>0</v>
      </c>
      <c r="K1060" s="260"/>
      <c r="L1060" s="63">
        <v>0</v>
      </c>
      <c r="M1060" s="67"/>
      <c r="N1060" s="63">
        <v>0</v>
      </c>
      <c r="O1060" s="67"/>
      <c r="T1060" s="72"/>
      <c r="V1060" s="66" t="s">
        <v>663</v>
      </c>
      <c r="W1060" s="44" t="s">
        <v>2406</v>
      </c>
      <c r="X1060" s="44">
        <v>645.29999999999995</v>
      </c>
      <c r="Y1060" s="454"/>
    </row>
    <row r="1061" spans="1:25" ht="18" customHeight="1">
      <c r="A1061" s="78"/>
      <c r="B1061" s="79"/>
      <c r="C1061" s="79"/>
      <c r="D1061" s="79"/>
      <c r="E1061" s="67"/>
      <c r="F1061" s="79"/>
      <c r="G1061" s="67"/>
      <c r="H1061" s="66">
        <v>2140308</v>
      </c>
      <c r="I1061" s="66" t="s">
        <v>664</v>
      </c>
      <c r="J1061" s="260">
        <v>0</v>
      </c>
      <c r="K1061" s="260"/>
      <c r="L1061" s="63">
        <v>0</v>
      </c>
      <c r="M1061" s="67"/>
      <c r="N1061" s="63">
        <v>0</v>
      </c>
      <c r="O1061" s="67"/>
      <c r="T1061" s="72"/>
      <c r="V1061" s="66" t="s">
        <v>664</v>
      </c>
      <c r="W1061" s="44" t="s">
        <v>2407</v>
      </c>
      <c r="X1061" s="44">
        <v>1452311</v>
      </c>
      <c r="Y1061" s="454"/>
    </row>
    <row r="1062" spans="1:25" ht="18" customHeight="1">
      <c r="A1062" s="78"/>
      <c r="B1062" s="79"/>
      <c r="C1062" s="79"/>
      <c r="D1062" s="79"/>
      <c r="E1062" s="67"/>
      <c r="F1062" s="79"/>
      <c r="G1062" s="67"/>
      <c r="H1062" s="66">
        <v>2140309</v>
      </c>
      <c r="I1062" s="66" t="s">
        <v>665</v>
      </c>
      <c r="J1062" s="260">
        <v>410</v>
      </c>
      <c r="K1062" s="260"/>
      <c r="L1062" s="63">
        <v>1688</v>
      </c>
      <c r="M1062" s="67"/>
      <c r="N1062" s="63">
        <v>328</v>
      </c>
      <c r="O1062" s="67">
        <f>L1062/N1062-1</f>
        <v>4.1463414634146343</v>
      </c>
      <c r="T1062" s="72"/>
      <c r="V1062" s="66" t="s">
        <v>665</v>
      </c>
      <c r="W1062" s="44" t="s">
        <v>2408</v>
      </c>
      <c r="X1062" s="44">
        <v>676000</v>
      </c>
      <c r="Y1062" s="454"/>
    </row>
    <row r="1063" spans="1:25" ht="34.5" customHeight="1">
      <c r="A1063" s="78"/>
      <c r="B1063" s="79"/>
      <c r="C1063" s="79"/>
      <c r="D1063" s="79"/>
      <c r="E1063" s="67"/>
      <c r="F1063" s="79"/>
      <c r="G1063" s="67"/>
      <c r="H1063" s="66">
        <v>2140399</v>
      </c>
      <c r="I1063" s="58" t="s">
        <v>666</v>
      </c>
      <c r="J1063" s="260">
        <v>645.29999999999995</v>
      </c>
      <c r="K1063" s="228">
        <v>1227</v>
      </c>
      <c r="L1063" s="63">
        <v>226</v>
      </c>
      <c r="M1063" s="67">
        <f>L1063/K1063</f>
        <v>0.18418907905460472</v>
      </c>
      <c r="N1063" s="63">
        <v>10778</v>
      </c>
      <c r="O1063" s="67">
        <f>L1063/N1063-1</f>
        <v>-0.97903136017814063</v>
      </c>
      <c r="T1063" s="72"/>
      <c r="V1063" s="58" t="s">
        <v>666</v>
      </c>
      <c r="W1063" s="44" t="s">
        <v>2409</v>
      </c>
      <c r="X1063" s="44">
        <v>776311</v>
      </c>
      <c r="Y1063" s="455" t="s">
        <v>3257</v>
      </c>
    </row>
    <row r="1064" spans="1:25" ht="18" customHeight="1">
      <c r="A1064" s="78"/>
      <c r="B1064" s="79"/>
      <c r="C1064" s="79"/>
      <c r="D1064" s="79"/>
      <c r="E1064" s="67"/>
      <c r="F1064" s="79"/>
      <c r="G1064" s="67"/>
      <c r="H1064" s="66">
        <v>21404</v>
      </c>
      <c r="I1064" s="66" t="s">
        <v>667</v>
      </c>
      <c r="J1064" s="260">
        <v>0</v>
      </c>
      <c r="K1064" s="260"/>
      <c r="L1064" s="63">
        <v>0</v>
      </c>
      <c r="M1064" s="67"/>
      <c r="N1064" s="63">
        <v>0</v>
      </c>
      <c r="O1064" s="67"/>
      <c r="T1064" s="72"/>
      <c r="V1064" s="66" t="s">
        <v>667</v>
      </c>
      <c r="W1064" s="44" t="s">
        <v>1618</v>
      </c>
      <c r="X1064" s="44">
        <v>1781229.5</v>
      </c>
      <c r="Y1064" s="454"/>
    </row>
    <row r="1065" spans="1:25" ht="18" customHeight="1">
      <c r="A1065" s="78"/>
      <c r="B1065" s="79"/>
      <c r="C1065" s="79"/>
      <c r="D1065" s="79"/>
      <c r="E1065" s="67"/>
      <c r="F1065" s="79"/>
      <c r="G1065" s="67"/>
      <c r="H1065" s="66">
        <v>2140401</v>
      </c>
      <c r="I1065" s="66" t="s">
        <v>668</v>
      </c>
      <c r="J1065" s="260">
        <v>0</v>
      </c>
      <c r="K1065" s="260"/>
      <c r="L1065" s="63">
        <v>0</v>
      </c>
      <c r="M1065" s="67"/>
      <c r="N1065" s="63">
        <v>0</v>
      </c>
      <c r="O1065" s="67"/>
      <c r="T1065" s="72"/>
      <c r="V1065" s="66" t="s">
        <v>668</v>
      </c>
      <c r="W1065" s="44" t="s">
        <v>2410</v>
      </c>
      <c r="X1065" s="44">
        <v>290</v>
      </c>
      <c r="Y1065" s="454"/>
    </row>
    <row r="1066" spans="1:25" ht="18" customHeight="1">
      <c r="A1066" s="78"/>
      <c r="B1066" s="79"/>
      <c r="C1066" s="79"/>
      <c r="D1066" s="79"/>
      <c r="E1066" s="67"/>
      <c r="F1066" s="79"/>
      <c r="G1066" s="67"/>
      <c r="H1066" s="66">
        <v>2140402</v>
      </c>
      <c r="I1066" s="66" t="s">
        <v>669</v>
      </c>
      <c r="J1066" s="260">
        <v>0</v>
      </c>
      <c r="K1066" s="260"/>
      <c r="L1066" s="63"/>
      <c r="M1066" s="67"/>
      <c r="N1066" s="63">
        <v>10778</v>
      </c>
      <c r="O1066" s="67">
        <f>L1066/N1066-1</f>
        <v>-1</v>
      </c>
      <c r="T1066" s="72"/>
      <c r="V1066" s="66" t="s">
        <v>669</v>
      </c>
      <c r="W1066" s="44" t="s">
        <v>2224</v>
      </c>
      <c r="X1066" s="44">
        <v>580</v>
      </c>
      <c r="Y1066" s="454"/>
    </row>
    <row r="1067" spans="1:25" ht="18" customHeight="1">
      <c r="A1067" s="78"/>
      <c r="B1067" s="79"/>
      <c r="C1067" s="79"/>
      <c r="D1067" s="79"/>
      <c r="E1067" s="67"/>
      <c r="F1067" s="79"/>
      <c r="G1067" s="67"/>
      <c r="H1067" s="66">
        <v>2140403</v>
      </c>
      <c r="I1067" s="66" t="s">
        <v>670</v>
      </c>
      <c r="J1067" s="260">
        <v>645.29999999999995</v>
      </c>
      <c r="K1067" s="260"/>
      <c r="L1067" s="63">
        <v>226</v>
      </c>
      <c r="M1067" s="67"/>
      <c r="N1067" s="63">
        <v>0</v>
      </c>
      <c r="O1067" s="67"/>
      <c r="T1067" s="72"/>
      <c r="V1067" s="66" t="s">
        <v>670</v>
      </c>
      <c r="W1067" s="44" t="s">
        <v>2225</v>
      </c>
      <c r="X1067" s="44">
        <v>0</v>
      </c>
      <c r="Y1067" s="454"/>
    </row>
    <row r="1068" spans="1:25" ht="71.25" customHeight="1">
      <c r="A1068" s="78"/>
      <c r="B1068" s="79"/>
      <c r="C1068" s="79"/>
      <c r="D1068" s="79"/>
      <c r="E1068" s="67"/>
      <c r="F1068" s="79"/>
      <c r="G1068" s="67"/>
      <c r="H1068" s="66">
        <v>2140499</v>
      </c>
      <c r="I1068" s="58" t="s">
        <v>671</v>
      </c>
      <c r="J1068" s="260">
        <v>1452311</v>
      </c>
      <c r="K1068" s="228">
        <v>3972332</v>
      </c>
      <c r="L1068" s="63">
        <v>3972332</v>
      </c>
      <c r="M1068" s="67">
        <f>L1068/K1068</f>
        <v>1</v>
      </c>
      <c r="N1068" s="63">
        <v>9820208</v>
      </c>
      <c r="O1068" s="67">
        <f t="shared" ref="O1068:O1073" si="28">L1068/N1068-1</f>
        <v>-0.59549410766044875</v>
      </c>
      <c r="T1068" s="72"/>
      <c r="V1068" s="58" t="s">
        <v>671</v>
      </c>
      <c r="W1068" s="44" t="s">
        <v>2226</v>
      </c>
      <c r="X1068" s="44">
        <v>0</v>
      </c>
      <c r="Y1068" s="455" t="s">
        <v>3258</v>
      </c>
    </row>
    <row r="1069" spans="1:25" ht="18" customHeight="1">
      <c r="A1069" s="78"/>
      <c r="B1069" s="79"/>
      <c r="C1069" s="79"/>
      <c r="D1069" s="79"/>
      <c r="E1069" s="67"/>
      <c r="F1069" s="79"/>
      <c r="G1069" s="67"/>
      <c r="H1069" s="66">
        <v>21405</v>
      </c>
      <c r="I1069" s="66" t="s">
        <v>672</v>
      </c>
      <c r="J1069" s="260">
        <v>676000</v>
      </c>
      <c r="K1069" s="260"/>
      <c r="L1069" s="63">
        <v>647219</v>
      </c>
      <c r="M1069" s="67"/>
      <c r="N1069" s="63">
        <v>472754</v>
      </c>
      <c r="O1069" s="67">
        <f t="shared" si="28"/>
        <v>0.36903971198551466</v>
      </c>
      <c r="T1069" s="72"/>
      <c r="V1069" s="66" t="s">
        <v>672</v>
      </c>
      <c r="W1069" s="44" t="s">
        <v>2411</v>
      </c>
      <c r="X1069" s="44">
        <v>0</v>
      </c>
      <c r="Y1069" s="454"/>
    </row>
    <row r="1070" spans="1:25" ht="18" customHeight="1">
      <c r="A1070" s="78"/>
      <c r="B1070" s="79"/>
      <c r="C1070" s="79"/>
      <c r="D1070" s="79"/>
      <c r="E1070" s="67"/>
      <c r="F1070" s="79"/>
      <c r="G1070" s="67"/>
      <c r="H1070" s="66">
        <v>2140501</v>
      </c>
      <c r="I1070" s="66" t="s">
        <v>673</v>
      </c>
      <c r="J1070" s="260">
        <v>776311</v>
      </c>
      <c r="K1070" s="260"/>
      <c r="L1070" s="63">
        <v>3325113</v>
      </c>
      <c r="M1070" s="59"/>
      <c r="N1070" s="63">
        <v>9347454</v>
      </c>
      <c r="O1070" s="67">
        <f t="shared" si="28"/>
        <v>-0.6442760777426666</v>
      </c>
      <c r="T1070" s="72"/>
      <c r="V1070" s="66" t="s">
        <v>673</v>
      </c>
      <c r="W1070" s="44" t="s">
        <v>2412</v>
      </c>
      <c r="X1070" s="44">
        <v>0</v>
      </c>
      <c r="Y1070" s="454"/>
    </row>
    <row r="1071" spans="1:25" ht="18" customHeight="1">
      <c r="A1071" s="78"/>
      <c r="B1071" s="79"/>
      <c r="C1071" s="79"/>
      <c r="D1071" s="79"/>
      <c r="E1071" s="67"/>
      <c r="F1071" s="79"/>
      <c r="G1071" s="67"/>
      <c r="H1071" s="66">
        <v>2140502</v>
      </c>
      <c r="I1071" s="58" t="s">
        <v>674</v>
      </c>
      <c r="J1071" s="261">
        <v>1781229.5</v>
      </c>
      <c r="K1071" s="231">
        <v>4498154</v>
      </c>
      <c r="L1071" s="56">
        <v>4473645</v>
      </c>
      <c r="M1071" s="67">
        <f>L1071/K1071</f>
        <v>0.99455132038609617</v>
      </c>
      <c r="N1071" s="56">
        <v>1019134</v>
      </c>
      <c r="O1071" s="67">
        <f t="shared" si="28"/>
        <v>3.3896533723730151</v>
      </c>
      <c r="T1071" s="72"/>
      <c r="V1071" s="58" t="s">
        <v>674</v>
      </c>
      <c r="W1071" s="44" t="s">
        <v>2413</v>
      </c>
      <c r="X1071" s="44">
        <v>0</v>
      </c>
      <c r="Y1071" s="454"/>
    </row>
    <row r="1072" spans="1:25" ht="35.25" customHeight="1">
      <c r="A1072" s="78"/>
      <c r="B1072" s="79"/>
      <c r="C1072" s="79"/>
      <c r="D1072" s="79"/>
      <c r="E1072" s="67"/>
      <c r="F1072" s="79"/>
      <c r="G1072" s="67"/>
      <c r="H1072" s="66">
        <v>2140503</v>
      </c>
      <c r="I1072" s="58" t="s">
        <v>675</v>
      </c>
      <c r="J1072" s="260">
        <v>580</v>
      </c>
      <c r="K1072" s="228">
        <v>329</v>
      </c>
      <c r="L1072" s="63">
        <v>329</v>
      </c>
      <c r="M1072" s="67">
        <f>L1072/K1072</f>
        <v>1</v>
      </c>
      <c r="N1072" s="63">
        <v>2249</v>
      </c>
      <c r="O1072" s="67">
        <f t="shared" si="28"/>
        <v>-0.85371276122721207</v>
      </c>
      <c r="T1072" s="72"/>
      <c r="V1072" s="58" t="s">
        <v>675</v>
      </c>
      <c r="W1072" s="44" t="s">
        <v>2414</v>
      </c>
      <c r="X1072" s="44">
        <v>0</v>
      </c>
      <c r="Y1072" s="455" t="s">
        <v>3259</v>
      </c>
    </row>
    <row r="1073" spans="1:25" ht="18" customHeight="1">
      <c r="A1073" s="78"/>
      <c r="B1073" s="79"/>
      <c r="C1073" s="79"/>
      <c r="D1073" s="79"/>
      <c r="E1073" s="67"/>
      <c r="F1073" s="79"/>
      <c r="G1073" s="67"/>
      <c r="H1073" s="66">
        <v>2140504</v>
      </c>
      <c r="I1073" s="66" t="s">
        <v>1101</v>
      </c>
      <c r="J1073" s="260">
        <v>580</v>
      </c>
      <c r="K1073" s="260"/>
      <c r="L1073" s="63">
        <v>329</v>
      </c>
      <c r="M1073" s="67"/>
      <c r="N1073" s="63">
        <v>797</v>
      </c>
      <c r="O1073" s="67">
        <f t="shared" si="28"/>
        <v>-0.58720200752823093</v>
      </c>
      <c r="T1073" s="72"/>
      <c r="V1073" s="66" t="s">
        <v>1101</v>
      </c>
      <c r="W1073" s="44" t="s">
        <v>2415</v>
      </c>
      <c r="X1073" s="44">
        <v>0</v>
      </c>
      <c r="Y1073" s="454"/>
    </row>
    <row r="1074" spans="1:25" ht="18" customHeight="1">
      <c r="A1074" s="78"/>
      <c r="B1074" s="79"/>
      <c r="C1074" s="79"/>
      <c r="D1074" s="79"/>
      <c r="E1074" s="67"/>
      <c r="F1074" s="79"/>
      <c r="G1074" s="67"/>
      <c r="H1074" s="66">
        <v>2140505</v>
      </c>
      <c r="I1074" s="66" t="s">
        <v>1102</v>
      </c>
      <c r="J1074" s="260">
        <v>0</v>
      </c>
      <c r="K1074" s="260"/>
      <c r="L1074" s="63">
        <v>0</v>
      </c>
      <c r="M1074" s="67"/>
      <c r="N1074" s="63">
        <v>0</v>
      </c>
      <c r="O1074" s="67"/>
      <c r="T1074" s="72"/>
      <c r="V1074" s="66" t="s">
        <v>1102</v>
      </c>
      <c r="W1074" s="44" t="s">
        <v>2416</v>
      </c>
      <c r="X1074" s="44">
        <v>0</v>
      </c>
      <c r="Y1074" s="454"/>
    </row>
    <row r="1075" spans="1:25" ht="18" customHeight="1">
      <c r="A1075" s="78"/>
      <c r="B1075" s="79"/>
      <c r="C1075" s="79"/>
      <c r="D1075" s="79"/>
      <c r="E1075" s="67"/>
      <c r="F1075" s="79"/>
      <c r="G1075" s="67"/>
      <c r="H1075" s="66">
        <v>2140599</v>
      </c>
      <c r="I1075" s="66" t="s">
        <v>1103</v>
      </c>
      <c r="J1075" s="260">
        <v>0</v>
      </c>
      <c r="K1075" s="260"/>
      <c r="L1075" s="63">
        <v>0</v>
      </c>
      <c r="M1075" s="67"/>
      <c r="N1075" s="63">
        <v>0</v>
      </c>
      <c r="O1075" s="67"/>
      <c r="T1075" s="72"/>
      <c r="V1075" s="66" t="s">
        <v>1103</v>
      </c>
      <c r="W1075" s="44" t="s">
        <v>2417</v>
      </c>
      <c r="X1075" s="44">
        <v>220339.06</v>
      </c>
      <c r="Y1075" s="454"/>
    </row>
    <row r="1076" spans="1:25" ht="18" customHeight="1">
      <c r="A1076" s="78"/>
      <c r="B1076" s="79"/>
      <c r="C1076" s="79"/>
      <c r="D1076" s="79"/>
      <c r="E1076" s="67"/>
      <c r="F1076" s="79"/>
      <c r="G1076" s="67"/>
      <c r="H1076" s="66">
        <v>21406</v>
      </c>
      <c r="I1076" s="66" t="s">
        <v>676</v>
      </c>
      <c r="J1076" s="260">
        <v>0</v>
      </c>
      <c r="K1076" s="260"/>
      <c r="L1076" s="63">
        <v>0</v>
      </c>
      <c r="M1076" s="67"/>
      <c r="N1076" s="63">
        <v>0</v>
      </c>
      <c r="O1076" s="67"/>
      <c r="T1076" s="72"/>
      <c r="V1076" s="66" t="s">
        <v>676</v>
      </c>
      <c r="W1076" s="44" t="s">
        <v>2224</v>
      </c>
      <c r="X1076" s="44">
        <v>0</v>
      </c>
      <c r="Y1076" s="454"/>
    </row>
    <row r="1077" spans="1:25" ht="18" customHeight="1">
      <c r="A1077" s="78"/>
      <c r="B1077" s="79"/>
      <c r="C1077" s="79"/>
      <c r="D1077" s="79"/>
      <c r="E1077" s="67"/>
      <c r="F1077" s="79"/>
      <c r="G1077" s="67"/>
      <c r="H1077" s="66">
        <v>2140601</v>
      </c>
      <c r="I1077" s="66" t="s">
        <v>677</v>
      </c>
      <c r="J1077" s="260">
        <v>0</v>
      </c>
      <c r="K1077" s="260"/>
      <c r="L1077" s="63">
        <v>0</v>
      </c>
      <c r="M1077" s="67"/>
      <c r="N1077" s="63">
        <v>0</v>
      </c>
      <c r="O1077" s="67"/>
      <c r="T1077" s="72"/>
      <c r="V1077" s="66" t="s">
        <v>677</v>
      </c>
      <c r="W1077" s="44" t="s">
        <v>2225</v>
      </c>
      <c r="X1077" s="44">
        <v>0</v>
      </c>
      <c r="Y1077" s="454"/>
    </row>
    <row r="1078" spans="1:25" ht="18" customHeight="1">
      <c r="A1078" s="78"/>
      <c r="B1078" s="79"/>
      <c r="C1078" s="79"/>
      <c r="D1078" s="79"/>
      <c r="E1078" s="67"/>
      <c r="F1078" s="79"/>
      <c r="G1078" s="67"/>
      <c r="H1078" s="66">
        <v>2140602</v>
      </c>
      <c r="I1078" s="66" t="s">
        <v>678</v>
      </c>
      <c r="J1078" s="260">
        <v>0</v>
      </c>
      <c r="K1078" s="260"/>
      <c r="L1078" s="63">
        <v>0</v>
      </c>
      <c r="M1078" s="67"/>
      <c r="N1078" s="63">
        <v>0</v>
      </c>
      <c r="O1078" s="67"/>
      <c r="T1078" s="72"/>
      <c r="V1078" s="66" t="s">
        <v>678</v>
      </c>
      <c r="W1078" s="44" t="s">
        <v>2226</v>
      </c>
      <c r="X1078" s="44">
        <v>0</v>
      </c>
      <c r="Y1078" s="454"/>
    </row>
    <row r="1079" spans="1:25" ht="18" customHeight="1">
      <c r="A1079" s="78"/>
      <c r="B1079" s="79"/>
      <c r="C1079" s="79"/>
      <c r="D1079" s="79"/>
      <c r="E1079" s="67"/>
      <c r="F1079" s="79"/>
      <c r="G1079" s="67"/>
      <c r="H1079" s="66">
        <v>2140603</v>
      </c>
      <c r="I1079" s="66" t="s">
        <v>679</v>
      </c>
      <c r="J1079" s="260">
        <v>0</v>
      </c>
      <c r="K1079" s="260"/>
      <c r="L1079" s="63">
        <v>0</v>
      </c>
      <c r="M1079" s="67"/>
      <c r="N1079" s="63">
        <v>0</v>
      </c>
      <c r="O1079" s="67"/>
      <c r="T1079" s="72"/>
      <c r="V1079" s="66" t="s">
        <v>679</v>
      </c>
      <c r="W1079" s="44" t="s">
        <v>2418</v>
      </c>
      <c r="X1079" s="44">
        <v>0</v>
      </c>
      <c r="Y1079" s="454"/>
    </row>
    <row r="1080" spans="1:25" ht="18" customHeight="1">
      <c r="A1080" s="78"/>
      <c r="B1080" s="79"/>
      <c r="C1080" s="79"/>
      <c r="D1080" s="79"/>
      <c r="E1080" s="67"/>
      <c r="F1080" s="79"/>
      <c r="G1080" s="67"/>
      <c r="H1080" s="66">
        <v>2140699</v>
      </c>
      <c r="I1080" s="66" t="s">
        <v>680</v>
      </c>
      <c r="J1080" s="260">
        <v>0</v>
      </c>
      <c r="K1080" s="260"/>
      <c r="L1080" s="63">
        <v>0</v>
      </c>
      <c r="M1080" s="67"/>
      <c r="N1080" s="63">
        <v>0</v>
      </c>
      <c r="O1080" s="67"/>
      <c r="T1080" s="72"/>
      <c r="V1080" s="66" t="s">
        <v>680</v>
      </c>
      <c r="W1080" s="44" t="s">
        <v>2419</v>
      </c>
      <c r="X1080" s="44">
        <v>0</v>
      </c>
      <c r="Y1080" s="454"/>
    </row>
    <row r="1081" spans="1:25" ht="18" customHeight="1">
      <c r="A1081" s="78"/>
      <c r="B1081" s="79"/>
      <c r="C1081" s="79"/>
      <c r="D1081" s="79"/>
      <c r="E1081" s="67"/>
      <c r="F1081" s="79"/>
      <c r="G1081" s="67"/>
      <c r="H1081" s="66">
        <v>21499</v>
      </c>
      <c r="I1081" s="66" t="s">
        <v>681</v>
      </c>
      <c r="J1081" s="260">
        <v>0</v>
      </c>
      <c r="K1081" s="260"/>
      <c r="L1081" s="63"/>
      <c r="M1081" s="67"/>
      <c r="N1081" s="63">
        <v>1452</v>
      </c>
      <c r="O1081" s="67">
        <f>L1081/N1081-1</f>
        <v>-1</v>
      </c>
      <c r="T1081" s="72"/>
      <c r="V1081" s="66" t="s">
        <v>681</v>
      </c>
      <c r="W1081" s="44" t="s">
        <v>2420</v>
      </c>
      <c r="X1081" s="44">
        <v>0</v>
      </c>
      <c r="Y1081" s="454"/>
    </row>
    <row r="1082" spans="1:25" ht="47.25" customHeight="1">
      <c r="A1082" s="78"/>
      <c r="B1082" s="79"/>
      <c r="C1082" s="79"/>
      <c r="D1082" s="79"/>
      <c r="E1082" s="67"/>
      <c r="F1082" s="79"/>
      <c r="G1082" s="67"/>
      <c r="H1082" s="66">
        <v>2149901</v>
      </c>
      <c r="I1082" s="58" t="s">
        <v>682</v>
      </c>
      <c r="J1082" s="260">
        <v>220339.06</v>
      </c>
      <c r="K1082" s="228">
        <v>165724</v>
      </c>
      <c r="L1082" s="63">
        <v>165724</v>
      </c>
      <c r="M1082" s="67">
        <f>L1082/K1082</f>
        <v>1</v>
      </c>
      <c r="N1082" s="63">
        <v>98658</v>
      </c>
      <c r="O1082" s="67">
        <f>L1082/N1082-1</f>
        <v>0.67978268361410121</v>
      </c>
      <c r="T1082" s="72"/>
      <c r="V1082" s="58" t="s">
        <v>682</v>
      </c>
      <c r="W1082" s="44" t="s">
        <v>2421</v>
      </c>
      <c r="X1082" s="44">
        <v>29</v>
      </c>
      <c r="Y1082" s="455" t="s">
        <v>3260</v>
      </c>
    </row>
    <row r="1083" spans="1:25" ht="18" customHeight="1">
      <c r="A1083" s="78"/>
      <c r="B1083" s="79"/>
      <c r="C1083" s="79"/>
      <c r="D1083" s="79"/>
      <c r="E1083" s="67"/>
      <c r="F1083" s="79"/>
      <c r="G1083" s="67"/>
      <c r="H1083" s="66">
        <v>2149999</v>
      </c>
      <c r="I1083" s="66" t="s">
        <v>1101</v>
      </c>
      <c r="J1083" s="260"/>
      <c r="K1083" s="260"/>
      <c r="L1083" s="63">
        <v>0</v>
      </c>
      <c r="M1083" s="67"/>
      <c r="N1083" s="63">
        <v>0</v>
      </c>
      <c r="O1083" s="67"/>
      <c r="T1083" s="72"/>
      <c r="V1083" s="66" t="s">
        <v>1101</v>
      </c>
      <c r="W1083" s="44" t="s">
        <v>2422</v>
      </c>
      <c r="X1083" s="44">
        <v>0</v>
      </c>
      <c r="Y1083" s="454"/>
    </row>
    <row r="1084" spans="1:25" s="84" customFormat="1" ht="18" customHeight="1">
      <c r="A1084" s="83"/>
      <c r="B1084" s="82"/>
      <c r="C1084" s="82"/>
      <c r="D1084" s="82"/>
      <c r="E1084" s="59"/>
      <c r="F1084" s="82"/>
      <c r="G1084" s="59"/>
      <c r="H1084" s="58">
        <v>215</v>
      </c>
      <c r="I1084" s="66" t="s">
        <v>1102</v>
      </c>
      <c r="J1084" s="260"/>
      <c r="K1084" s="260"/>
      <c r="L1084" s="63">
        <v>0</v>
      </c>
      <c r="M1084" s="67"/>
      <c r="N1084" s="63">
        <v>0</v>
      </c>
      <c r="O1084" s="67"/>
      <c r="P1084" s="60"/>
      <c r="T1084" s="71"/>
      <c r="V1084" s="66" t="s">
        <v>1102</v>
      </c>
      <c r="W1084" s="44" t="s">
        <v>2423</v>
      </c>
      <c r="X1084" s="44">
        <v>0</v>
      </c>
      <c r="Y1084" s="454"/>
    </row>
    <row r="1085" spans="1:25" ht="18" customHeight="1">
      <c r="A1085" s="78"/>
      <c r="B1085" s="79"/>
      <c r="C1085" s="79"/>
      <c r="D1085" s="79"/>
      <c r="E1085" s="67"/>
      <c r="F1085" s="79"/>
      <c r="G1085" s="67"/>
      <c r="H1085" s="66">
        <v>21501</v>
      </c>
      <c r="I1085" s="66" t="s">
        <v>1103</v>
      </c>
      <c r="J1085" s="260"/>
      <c r="K1085" s="260"/>
      <c r="L1085" s="63">
        <v>0</v>
      </c>
      <c r="M1085" s="67"/>
      <c r="N1085" s="63">
        <v>0</v>
      </c>
      <c r="O1085" s="67"/>
      <c r="T1085" s="71" t="s">
        <v>1064</v>
      </c>
      <c r="U1085" s="44">
        <v>313895</v>
      </c>
      <c r="V1085" s="66" t="s">
        <v>1103</v>
      </c>
      <c r="W1085" s="44" t="s">
        <v>2424</v>
      </c>
      <c r="X1085" s="44">
        <v>0</v>
      </c>
      <c r="Y1085" s="454"/>
    </row>
    <row r="1086" spans="1:25" ht="18" customHeight="1">
      <c r="A1086" s="78"/>
      <c r="B1086" s="79"/>
      <c r="C1086" s="79"/>
      <c r="D1086" s="79"/>
      <c r="E1086" s="67"/>
      <c r="F1086" s="79"/>
      <c r="G1086" s="67"/>
      <c r="H1086" s="66">
        <v>2150101</v>
      </c>
      <c r="I1086" s="66" t="s">
        <v>683</v>
      </c>
      <c r="J1086" s="260"/>
      <c r="K1086" s="260"/>
      <c r="L1086" s="63">
        <v>0</v>
      </c>
      <c r="M1086" s="67"/>
      <c r="N1086" s="63">
        <v>0</v>
      </c>
      <c r="O1086" s="67"/>
      <c r="T1086" s="72" t="s">
        <v>1065</v>
      </c>
      <c r="U1086" s="44">
        <v>0</v>
      </c>
      <c r="V1086" s="66" t="s">
        <v>683</v>
      </c>
      <c r="W1086" s="44" t="s">
        <v>2425</v>
      </c>
      <c r="X1086" s="44">
        <v>0</v>
      </c>
      <c r="Y1086" s="454"/>
    </row>
    <row r="1087" spans="1:25" ht="18" customHeight="1">
      <c r="A1087" s="78"/>
      <c r="B1087" s="79"/>
      <c r="C1087" s="79"/>
      <c r="D1087" s="79"/>
      <c r="E1087" s="67"/>
      <c r="F1087" s="79"/>
      <c r="G1087" s="67"/>
      <c r="H1087" s="66">
        <v>2150102</v>
      </c>
      <c r="I1087" s="66" t="s">
        <v>684</v>
      </c>
      <c r="J1087" s="260"/>
      <c r="K1087" s="260"/>
      <c r="L1087" s="63">
        <v>103</v>
      </c>
      <c r="M1087" s="67"/>
      <c r="N1087" s="63">
        <v>0</v>
      </c>
      <c r="O1087" s="67"/>
      <c r="T1087" s="72" t="s">
        <v>682</v>
      </c>
      <c r="U1087" s="44">
        <v>82948</v>
      </c>
      <c r="V1087" s="66" t="s">
        <v>684</v>
      </c>
      <c r="W1087" s="44" t="s">
        <v>2426</v>
      </c>
      <c r="X1087" s="44">
        <v>0</v>
      </c>
      <c r="Y1087" s="454"/>
    </row>
    <row r="1088" spans="1:25" ht="18" customHeight="1">
      <c r="A1088" s="78"/>
      <c r="B1088" s="79"/>
      <c r="C1088" s="79"/>
      <c r="D1088" s="79"/>
      <c r="E1088" s="67"/>
      <c r="F1088" s="79"/>
      <c r="G1088" s="67"/>
      <c r="H1088" s="66">
        <v>2150103</v>
      </c>
      <c r="I1088" s="66" t="s">
        <v>685</v>
      </c>
      <c r="J1088" s="260"/>
      <c r="K1088" s="260"/>
      <c r="L1088" s="63">
        <v>0</v>
      </c>
      <c r="M1088" s="67"/>
      <c r="N1088" s="63">
        <v>0</v>
      </c>
      <c r="O1088" s="67"/>
      <c r="T1088" s="72" t="s">
        <v>695</v>
      </c>
      <c r="U1088" s="44">
        <v>4919</v>
      </c>
      <c r="V1088" s="66" t="s">
        <v>685</v>
      </c>
      <c r="W1088" s="44" t="s">
        <v>2427</v>
      </c>
      <c r="X1088" s="44">
        <v>0</v>
      </c>
      <c r="Y1088" s="454"/>
    </row>
    <row r="1089" spans="1:25" ht="18" customHeight="1">
      <c r="A1089" s="78"/>
      <c r="B1089" s="79"/>
      <c r="C1089" s="79"/>
      <c r="D1089" s="79"/>
      <c r="E1089" s="67"/>
      <c r="F1089" s="79"/>
      <c r="G1089" s="67"/>
      <c r="H1089" s="66">
        <v>2150104</v>
      </c>
      <c r="I1089" s="66" t="s">
        <v>686</v>
      </c>
      <c r="J1089" s="260">
        <v>29</v>
      </c>
      <c r="K1089" s="260"/>
      <c r="L1089" s="63">
        <v>13</v>
      </c>
      <c r="M1089" s="67"/>
      <c r="N1089" s="63">
        <v>1114</v>
      </c>
      <c r="O1089" s="67">
        <f>L1089/N1089-1</f>
        <v>-0.98833034111310591</v>
      </c>
      <c r="T1089" s="72" t="s">
        <v>1066</v>
      </c>
      <c r="U1089" s="44">
        <v>0</v>
      </c>
      <c r="V1089" s="66" t="s">
        <v>686</v>
      </c>
      <c r="W1089" s="44" t="s">
        <v>2428</v>
      </c>
      <c r="X1089" s="44">
        <v>0</v>
      </c>
      <c r="Y1089" s="454"/>
    </row>
    <row r="1090" spans="1:25" ht="18" customHeight="1">
      <c r="A1090" s="78"/>
      <c r="B1090" s="79"/>
      <c r="C1090" s="79"/>
      <c r="D1090" s="79"/>
      <c r="E1090" s="67"/>
      <c r="F1090" s="79"/>
      <c r="G1090" s="67"/>
      <c r="H1090" s="66">
        <v>2150105</v>
      </c>
      <c r="I1090" s="66" t="s">
        <v>687</v>
      </c>
      <c r="J1090" s="260"/>
      <c r="K1090" s="260"/>
      <c r="L1090" s="63">
        <v>0</v>
      </c>
      <c r="M1090" s="67"/>
      <c r="N1090" s="63">
        <v>0</v>
      </c>
      <c r="O1090" s="67"/>
      <c r="T1090" s="72" t="s">
        <v>1067</v>
      </c>
      <c r="U1090" s="44">
        <v>0</v>
      </c>
      <c r="V1090" s="66" t="s">
        <v>687</v>
      </c>
      <c r="W1090" s="44" t="s">
        <v>2429</v>
      </c>
      <c r="X1090" s="44">
        <v>220310.06</v>
      </c>
      <c r="Y1090" s="454"/>
    </row>
    <row r="1091" spans="1:25" ht="18" customHeight="1">
      <c r="A1091" s="78"/>
      <c r="B1091" s="79"/>
      <c r="C1091" s="79"/>
      <c r="D1091" s="79"/>
      <c r="E1091" s="67"/>
      <c r="F1091" s="79"/>
      <c r="G1091" s="67"/>
      <c r="H1091" s="66">
        <v>2150106</v>
      </c>
      <c r="I1091" s="66" t="s">
        <v>688</v>
      </c>
      <c r="J1091" s="260"/>
      <c r="K1091" s="260"/>
      <c r="L1091" s="63">
        <v>0</v>
      </c>
      <c r="M1091" s="67"/>
      <c r="N1091" s="63">
        <v>0</v>
      </c>
      <c r="O1091" s="67"/>
      <c r="T1091" s="72" t="s">
        <v>1068</v>
      </c>
      <c r="U1091" s="44">
        <v>22749</v>
      </c>
      <c r="V1091" s="66" t="s">
        <v>688</v>
      </c>
      <c r="W1091" s="44" t="s">
        <v>2430</v>
      </c>
      <c r="X1091" s="44">
        <v>6571</v>
      </c>
      <c r="Y1091" s="454"/>
    </row>
    <row r="1092" spans="1:25" ht="18" customHeight="1">
      <c r="A1092" s="78"/>
      <c r="B1092" s="79"/>
      <c r="C1092" s="79"/>
      <c r="D1092" s="79"/>
      <c r="E1092" s="67"/>
      <c r="F1092" s="79"/>
      <c r="G1092" s="67"/>
      <c r="H1092" s="66">
        <v>2150107</v>
      </c>
      <c r="I1092" s="66" t="s">
        <v>689</v>
      </c>
      <c r="J1092" s="260"/>
      <c r="K1092" s="260"/>
      <c r="L1092" s="63">
        <v>0</v>
      </c>
      <c r="M1092" s="67"/>
      <c r="N1092" s="63">
        <v>0</v>
      </c>
      <c r="O1092" s="67"/>
      <c r="T1092" s="72" t="s">
        <v>708</v>
      </c>
      <c r="U1092" s="44">
        <v>997</v>
      </c>
      <c r="V1092" s="66" t="s">
        <v>689</v>
      </c>
      <c r="W1092" s="44" t="s">
        <v>2224</v>
      </c>
      <c r="X1092" s="44">
        <v>28</v>
      </c>
      <c r="Y1092" s="454"/>
    </row>
    <row r="1093" spans="1:25" ht="18" customHeight="1">
      <c r="A1093" s="78"/>
      <c r="B1093" s="79"/>
      <c r="C1093" s="79"/>
      <c r="D1093" s="79"/>
      <c r="E1093" s="67"/>
      <c r="F1093" s="79"/>
      <c r="G1093" s="67"/>
      <c r="H1093" s="66">
        <v>2150108</v>
      </c>
      <c r="I1093" s="66" t="s">
        <v>690</v>
      </c>
      <c r="J1093" s="260"/>
      <c r="K1093" s="260"/>
      <c r="L1093" s="63">
        <v>0</v>
      </c>
      <c r="M1093" s="67"/>
      <c r="N1093" s="63">
        <v>0</v>
      </c>
      <c r="O1093" s="67"/>
      <c r="T1093" s="72" t="s">
        <v>714</v>
      </c>
      <c r="U1093" s="44">
        <v>3654</v>
      </c>
      <c r="V1093" s="66" t="s">
        <v>690</v>
      </c>
      <c r="W1093" s="44" t="s">
        <v>2225</v>
      </c>
      <c r="X1093" s="44">
        <v>0</v>
      </c>
      <c r="Y1093" s="454"/>
    </row>
    <row r="1094" spans="1:25" ht="18" customHeight="1">
      <c r="A1094" s="78"/>
      <c r="B1094" s="79"/>
      <c r="C1094" s="79"/>
      <c r="D1094" s="79"/>
      <c r="E1094" s="67"/>
      <c r="F1094" s="79"/>
      <c r="G1094" s="67"/>
      <c r="H1094" s="66">
        <v>2150199</v>
      </c>
      <c r="I1094" s="66" t="s">
        <v>691</v>
      </c>
      <c r="J1094" s="260"/>
      <c r="K1094" s="260"/>
      <c r="L1094" s="63">
        <v>0</v>
      </c>
      <c r="M1094" s="67"/>
      <c r="N1094" s="63">
        <v>0</v>
      </c>
      <c r="O1094" s="67"/>
      <c r="T1094" s="72" t="s">
        <v>718</v>
      </c>
      <c r="U1094" s="44">
        <v>33961</v>
      </c>
      <c r="V1094" s="66" t="s">
        <v>691</v>
      </c>
      <c r="W1094" s="44" t="s">
        <v>2226</v>
      </c>
      <c r="X1094" s="44">
        <v>0</v>
      </c>
      <c r="Y1094" s="454"/>
    </row>
    <row r="1095" spans="1:25" ht="18" customHeight="1">
      <c r="A1095" s="78"/>
      <c r="B1095" s="79"/>
      <c r="C1095" s="79"/>
      <c r="D1095" s="79"/>
      <c r="E1095" s="67"/>
      <c r="F1095" s="79"/>
      <c r="G1095" s="67"/>
      <c r="H1095" s="66">
        <v>21502</v>
      </c>
      <c r="I1095" s="66" t="s">
        <v>692</v>
      </c>
      <c r="J1095" s="260"/>
      <c r="K1095" s="260"/>
      <c r="L1095" s="63">
        <v>0</v>
      </c>
      <c r="M1095" s="67"/>
      <c r="N1095" s="63">
        <v>0</v>
      </c>
      <c r="O1095" s="67"/>
      <c r="T1095" s="72" t="s">
        <v>1069</v>
      </c>
      <c r="U1095" s="44">
        <v>164667</v>
      </c>
      <c r="V1095" s="66" t="s">
        <v>692</v>
      </c>
      <c r="W1095" s="44" t="s">
        <v>2431</v>
      </c>
      <c r="X1095" s="44">
        <v>6543</v>
      </c>
      <c r="Y1095" s="454"/>
    </row>
    <row r="1096" spans="1:25" ht="18" customHeight="1">
      <c r="A1096" s="78"/>
      <c r="B1096" s="79"/>
      <c r="C1096" s="79"/>
      <c r="D1096" s="79"/>
      <c r="E1096" s="67"/>
      <c r="F1096" s="79"/>
      <c r="G1096" s="67"/>
      <c r="H1096" s="66">
        <v>2150201</v>
      </c>
      <c r="I1096" s="66" t="s">
        <v>693</v>
      </c>
      <c r="J1096" s="260"/>
      <c r="K1096" s="260"/>
      <c r="L1096" s="63">
        <v>0</v>
      </c>
      <c r="M1096" s="67"/>
      <c r="N1096" s="63">
        <v>0</v>
      </c>
      <c r="O1096" s="67"/>
      <c r="T1096" s="72"/>
      <c r="V1096" s="66" t="s">
        <v>693</v>
      </c>
      <c r="W1096" s="44" t="s">
        <v>2432</v>
      </c>
      <c r="X1096" s="44">
        <v>50341.979999999996</v>
      </c>
      <c r="Y1096" s="454"/>
    </row>
    <row r="1097" spans="1:25" ht="18" customHeight="1">
      <c r="A1097" s="78"/>
      <c r="B1097" s="79"/>
      <c r="C1097" s="79"/>
      <c r="D1097" s="79"/>
      <c r="E1097" s="67"/>
      <c r="F1097" s="79"/>
      <c r="G1097" s="67"/>
      <c r="H1097" s="66">
        <v>2150202</v>
      </c>
      <c r="I1097" s="66" t="s">
        <v>694</v>
      </c>
      <c r="J1097" s="260">
        <v>220310.06</v>
      </c>
      <c r="K1097" s="260"/>
      <c r="L1097" s="63">
        <v>165608</v>
      </c>
      <c r="M1097" s="67"/>
      <c r="N1097" s="63">
        <v>97544</v>
      </c>
      <c r="O1097" s="67">
        <f>L1097/N1097-1</f>
        <v>0.69777741326990905</v>
      </c>
      <c r="T1097" s="72"/>
      <c r="V1097" s="66" t="s">
        <v>694</v>
      </c>
      <c r="W1097" s="44" t="s">
        <v>2224</v>
      </c>
      <c r="X1097" s="44">
        <v>0</v>
      </c>
      <c r="Y1097" s="454"/>
    </row>
    <row r="1098" spans="1:25" ht="18" customHeight="1">
      <c r="A1098" s="78"/>
      <c r="B1098" s="79"/>
      <c r="C1098" s="79"/>
      <c r="D1098" s="79"/>
      <c r="E1098" s="67"/>
      <c r="F1098" s="79"/>
      <c r="G1098" s="67"/>
      <c r="H1098" s="66">
        <v>2150203</v>
      </c>
      <c r="I1098" s="58" t="s">
        <v>695</v>
      </c>
      <c r="J1098" s="260">
        <v>6571</v>
      </c>
      <c r="K1098" s="228">
        <v>7454</v>
      </c>
      <c r="L1098" s="63">
        <v>7454</v>
      </c>
      <c r="M1098" s="67">
        <f>L1098/K1098</f>
        <v>1</v>
      </c>
      <c r="N1098" s="63">
        <v>8282</v>
      </c>
      <c r="O1098" s="67">
        <f>L1098/N1098-1</f>
        <v>-9.9975851243660929E-2</v>
      </c>
      <c r="T1098" s="72"/>
      <c r="V1098" s="58" t="s">
        <v>695</v>
      </c>
      <c r="W1098" s="44" t="s">
        <v>2225</v>
      </c>
      <c r="X1098" s="44">
        <v>0</v>
      </c>
      <c r="Y1098" s="454"/>
    </row>
    <row r="1099" spans="1:25" ht="18" customHeight="1">
      <c r="A1099" s="78"/>
      <c r="B1099" s="79"/>
      <c r="C1099" s="79"/>
      <c r="D1099" s="79"/>
      <c r="E1099" s="67"/>
      <c r="F1099" s="79"/>
      <c r="G1099" s="67"/>
      <c r="H1099" s="66">
        <v>2150204</v>
      </c>
      <c r="I1099" s="66" t="s">
        <v>1101</v>
      </c>
      <c r="J1099" s="260">
        <v>28</v>
      </c>
      <c r="K1099" s="260"/>
      <c r="L1099" s="63">
        <v>28</v>
      </c>
      <c r="M1099" s="67"/>
      <c r="N1099" s="63">
        <v>574</v>
      </c>
      <c r="O1099" s="67">
        <f>L1099/N1099-1</f>
        <v>-0.95121951219512191</v>
      </c>
      <c r="T1099" s="72"/>
      <c r="V1099" s="66" t="s">
        <v>1101</v>
      </c>
      <c r="W1099" s="44" t="s">
        <v>2226</v>
      </c>
      <c r="X1099" s="44">
        <v>0</v>
      </c>
      <c r="Y1099" s="454"/>
    </row>
    <row r="1100" spans="1:25" ht="18" customHeight="1">
      <c r="A1100" s="78"/>
      <c r="B1100" s="79"/>
      <c r="C1100" s="79"/>
      <c r="D1100" s="79"/>
      <c r="E1100" s="67"/>
      <c r="F1100" s="79"/>
      <c r="G1100" s="67"/>
      <c r="H1100" s="66">
        <v>2150205</v>
      </c>
      <c r="I1100" s="66" t="s">
        <v>1102</v>
      </c>
      <c r="J1100" s="260">
        <v>0</v>
      </c>
      <c r="K1100" s="260"/>
      <c r="L1100" s="63">
        <v>0</v>
      </c>
      <c r="M1100" s="67"/>
      <c r="N1100" s="63">
        <v>0</v>
      </c>
      <c r="O1100" s="67"/>
      <c r="T1100" s="72"/>
      <c r="V1100" s="66" t="s">
        <v>1102</v>
      </c>
      <c r="W1100" s="44" t="s">
        <v>2433</v>
      </c>
      <c r="X1100" s="44">
        <v>0</v>
      </c>
      <c r="Y1100" s="454"/>
    </row>
    <row r="1101" spans="1:25" ht="18" customHeight="1">
      <c r="A1101" s="78"/>
      <c r="B1101" s="79"/>
      <c r="C1101" s="79"/>
      <c r="D1101" s="79"/>
      <c r="E1101" s="67"/>
      <c r="F1101" s="79"/>
      <c r="G1101" s="67"/>
      <c r="H1101" s="66">
        <v>2150206</v>
      </c>
      <c r="I1101" s="66" t="s">
        <v>1103</v>
      </c>
      <c r="J1101" s="260">
        <v>0</v>
      </c>
      <c r="K1101" s="260"/>
      <c r="L1101" s="63">
        <v>0</v>
      </c>
      <c r="M1101" s="67"/>
      <c r="N1101" s="63">
        <v>0</v>
      </c>
      <c r="O1101" s="67"/>
      <c r="T1101" s="72"/>
      <c r="V1101" s="66" t="s">
        <v>1103</v>
      </c>
      <c r="W1101" s="44" t="s">
        <v>2434</v>
      </c>
      <c r="X1101" s="44">
        <v>0</v>
      </c>
      <c r="Y1101" s="454"/>
    </row>
    <row r="1102" spans="1:25" ht="18" customHeight="1">
      <c r="A1102" s="78"/>
      <c r="B1102" s="79"/>
      <c r="C1102" s="79"/>
      <c r="D1102" s="79"/>
      <c r="E1102" s="67"/>
      <c r="F1102" s="79"/>
      <c r="G1102" s="67"/>
      <c r="H1102" s="66">
        <v>2150207</v>
      </c>
      <c r="I1102" s="66" t="s">
        <v>696</v>
      </c>
      <c r="J1102" s="260">
        <v>6543</v>
      </c>
      <c r="K1102" s="260"/>
      <c r="L1102" s="63">
        <v>7426</v>
      </c>
      <c r="M1102" s="67"/>
      <c r="N1102" s="63">
        <v>7708</v>
      </c>
      <c r="O1102" s="67">
        <f>L1102/N1102-1</f>
        <v>-3.6585365853658569E-2</v>
      </c>
      <c r="T1102" s="72"/>
      <c r="V1102" s="66" t="s">
        <v>696</v>
      </c>
      <c r="W1102" s="44" t="s">
        <v>2435</v>
      </c>
      <c r="X1102" s="44">
        <v>0</v>
      </c>
      <c r="Y1102" s="454"/>
    </row>
    <row r="1103" spans="1:25" ht="33.75" customHeight="1">
      <c r="A1103" s="78"/>
      <c r="B1103" s="79"/>
      <c r="C1103" s="79"/>
      <c r="D1103" s="79"/>
      <c r="E1103" s="67"/>
      <c r="F1103" s="79"/>
      <c r="G1103" s="67"/>
      <c r="H1103" s="66">
        <v>2150208</v>
      </c>
      <c r="I1103" s="58" t="s">
        <v>697</v>
      </c>
      <c r="J1103" s="260">
        <v>50341.979999999996</v>
      </c>
      <c r="K1103" s="228">
        <v>25836</v>
      </c>
      <c r="L1103" s="63">
        <v>25796</v>
      </c>
      <c r="M1103" s="67">
        <f>L1103/K1103</f>
        <v>0.99845177272023533</v>
      </c>
      <c r="N1103" s="63">
        <v>38992</v>
      </c>
      <c r="O1103" s="67">
        <f>L1103/N1103-1</f>
        <v>-0.33842839556832172</v>
      </c>
      <c r="T1103" s="72"/>
      <c r="V1103" s="58" t="s">
        <v>697</v>
      </c>
      <c r="W1103" s="44" t="s">
        <v>2436</v>
      </c>
      <c r="X1103" s="44">
        <v>6680.79</v>
      </c>
      <c r="Y1103" s="455" t="s">
        <v>3261</v>
      </c>
    </row>
    <row r="1104" spans="1:25" ht="18" customHeight="1">
      <c r="A1104" s="78"/>
      <c r="B1104" s="79"/>
      <c r="C1104" s="79"/>
      <c r="D1104" s="79"/>
      <c r="E1104" s="67"/>
      <c r="F1104" s="79"/>
      <c r="G1104" s="67"/>
      <c r="H1104" s="66">
        <v>2150209</v>
      </c>
      <c r="I1104" s="66" t="s">
        <v>1101</v>
      </c>
      <c r="J1104" s="260">
        <v>0</v>
      </c>
      <c r="K1104" s="260"/>
      <c r="L1104" s="63">
        <v>0</v>
      </c>
      <c r="M1104" s="67"/>
      <c r="N1104" s="63">
        <v>0</v>
      </c>
      <c r="O1104" s="67"/>
      <c r="T1104" s="72"/>
      <c r="V1104" s="66" t="s">
        <v>1101</v>
      </c>
      <c r="W1104" s="44" t="s">
        <v>2437</v>
      </c>
      <c r="X1104" s="44">
        <v>0</v>
      </c>
      <c r="Y1104" s="454"/>
    </row>
    <row r="1105" spans="1:25" ht="18" customHeight="1">
      <c r="A1105" s="78"/>
      <c r="B1105" s="79"/>
      <c r="C1105" s="79"/>
      <c r="D1105" s="79"/>
      <c r="E1105" s="67"/>
      <c r="F1105" s="79"/>
      <c r="G1105" s="67"/>
      <c r="H1105" s="66">
        <v>2150210</v>
      </c>
      <c r="I1105" s="66" t="s">
        <v>1102</v>
      </c>
      <c r="J1105" s="260">
        <v>0</v>
      </c>
      <c r="K1105" s="260"/>
      <c r="L1105" s="63">
        <v>0</v>
      </c>
      <c r="M1105" s="67"/>
      <c r="N1105" s="63">
        <v>0</v>
      </c>
      <c r="O1105" s="67"/>
      <c r="T1105" s="72"/>
      <c r="V1105" s="66" t="s">
        <v>1102</v>
      </c>
      <c r="W1105" s="44" t="s">
        <v>2438</v>
      </c>
      <c r="X1105" s="44">
        <v>0</v>
      </c>
      <c r="Y1105" s="454"/>
    </row>
    <row r="1106" spans="1:25" ht="18" customHeight="1">
      <c r="A1106" s="78"/>
      <c r="B1106" s="79"/>
      <c r="C1106" s="79"/>
      <c r="D1106" s="79"/>
      <c r="E1106" s="67"/>
      <c r="F1106" s="79"/>
      <c r="G1106" s="67"/>
      <c r="H1106" s="66">
        <v>2150212</v>
      </c>
      <c r="I1106" s="66" t="s">
        <v>1103</v>
      </c>
      <c r="J1106" s="260">
        <v>0</v>
      </c>
      <c r="K1106" s="260"/>
      <c r="L1106" s="63">
        <v>0</v>
      </c>
      <c r="M1106" s="67"/>
      <c r="N1106" s="63">
        <v>0</v>
      </c>
      <c r="O1106" s="67"/>
      <c r="T1106" s="72"/>
      <c r="V1106" s="66" t="s">
        <v>1103</v>
      </c>
      <c r="W1106" s="44" t="s">
        <v>2439</v>
      </c>
      <c r="X1106" s="44">
        <v>0</v>
      </c>
      <c r="Y1106" s="454"/>
    </row>
    <row r="1107" spans="1:25" ht="18" customHeight="1">
      <c r="A1107" s="78"/>
      <c r="B1107" s="79"/>
      <c r="C1107" s="79"/>
      <c r="D1107" s="79"/>
      <c r="E1107" s="67"/>
      <c r="F1107" s="79"/>
      <c r="G1107" s="67"/>
      <c r="H1107" s="66">
        <v>2150213</v>
      </c>
      <c r="I1107" s="66" t="s">
        <v>698</v>
      </c>
      <c r="J1107" s="260">
        <v>0</v>
      </c>
      <c r="K1107" s="260"/>
      <c r="L1107" s="63">
        <v>0</v>
      </c>
      <c r="M1107" s="67"/>
      <c r="N1107" s="63">
        <v>0</v>
      </c>
      <c r="O1107" s="67"/>
      <c r="T1107" s="72"/>
      <c r="V1107" s="66" t="s">
        <v>698</v>
      </c>
      <c r="W1107" s="44" t="s">
        <v>2385</v>
      </c>
      <c r="X1107" s="44">
        <v>0</v>
      </c>
      <c r="Y1107" s="454"/>
    </row>
    <row r="1108" spans="1:25" ht="18" customHeight="1">
      <c r="A1108" s="78"/>
      <c r="B1108" s="79"/>
      <c r="C1108" s="79"/>
      <c r="D1108" s="79"/>
      <c r="E1108" s="67"/>
      <c r="F1108" s="79"/>
      <c r="G1108" s="67"/>
      <c r="H1108" s="66">
        <v>2150214</v>
      </c>
      <c r="I1108" s="66" t="s">
        <v>699</v>
      </c>
      <c r="J1108" s="260">
        <v>0</v>
      </c>
      <c r="K1108" s="260"/>
      <c r="L1108" s="63">
        <v>0</v>
      </c>
      <c r="M1108" s="67"/>
      <c r="N1108" s="63">
        <v>0</v>
      </c>
      <c r="O1108" s="67"/>
      <c r="T1108" s="72"/>
      <c r="V1108" s="66" t="s">
        <v>699</v>
      </c>
      <c r="W1108" s="44" t="s">
        <v>2440</v>
      </c>
      <c r="X1108" s="44">
        <v>0</v>
      </c>
      <c r="Y1108" s="454"/>
    </row>
    <row r="1109" spans="1:25" ht="18" customHeight="1">
      <c r="A1109" s="78"/>
      <c r="B1109" s="79"/>
      <c r="C1109" s="79"/>
      <c r="D1109" s="79"/>
      <c r="E1109" s="67"/>
      <c r="F1109" s="79"/>
      <c r="G1109" s="67"/>
      <c r="H1109" s="66">
        <v>2150215</v>
      </c>
      <c r="I1109" s="66" t="s">
        <v>700</v>
      </c>
      <c r="J1109" s="260">
        <v>0</v>
      </c>
      <c r="K1109" s="260"/>
      <c r="L1109" s="63">
        <v>0</v>
      </c>
      <c r="M1109" s="67"/>
      <c r="N1109" s="63">
        <v>8</v>
      </c>
      <c r="O1109" s="67">
        <f>L1109/N1109-1</f>
        <v>-1</v>
      </c>
      <c r="T1109" s="72"/>
      <c r="V1109" s="66" t="s">
        <v>700</v>
      </c>
      <c r="W1109" s="44" t="s">
        <v>2441</v>
      </c>
      <c r="X1109" s="44">
        <v>43661.19</v>
      </c>
      <c r="Y1109" s="454"/>
    </row>
    <row r="1110" spans="1:25" ht="18" customHeight="1">
      <c r="A1110" s="78"/>
      <c r="B1110" s="79"/>
      <c r="C1110" s="79"/>
      <c r="D1110" s="79"/>
      <c r="E1110" s="67"/>
      <c r="F1110" s="79"/>
      <c r="G1110" s="67"/>
      <c r="H1110" s="66">
        <v>2150299</v>
      </c>
      <c r="I1110" s="66" t="s">
        <v>701</v>
      </c>
      <c r="J1110" s="260">
        <v>6680.79</v>
      </c>
      <c r="K1110" s="260"/>
      <c r="L1110" s="63">
        <v>3409</v>
      </c>
      <c r="M1110" s="67"/>
      <c r="N1110" s="63">
        <v>1862</v>
      </c>
      <c r="O1110" s="67">
        <f>L1110/N1110-1</f>
        <v>0.83082706766917291</v>
      </c>
      <c r="T1110" s="72"/>
      <c r="V1110" s="66" t="s">
        <v>701</v>
      </c>
      <c r="W1110" s="44" t="s">
        <v>2442</v>
      </c>
      <c r="X1110" s="44">
        <v>3072.3999999999996</v>
      </c>
      <c r="Y1110" s="454"/>
    </row>
    <row r="1111" spans="1:25" ht="18" customHeight="1">
      <c r="A1111" s="78"/>
      <c r="B1111" s="79"/>
      <c r="C1111" s="79"/>
      <c r="D1111" s="79"/>
      <c r="E1111" s="67"/>
      <c r="F1111" s="79"/>
      <c r="G1111" s="67"/>
      <c r="H1111" s="66">
        <v>21503</v>
      </c>
      <c r="I1111" s="66" t="s">
        <v>702</v>
      </c>
      <c r="J1111" s="260">
        <v>0</v>
      </c>
      <c r="K1111" s="260"/>
      <c r="L1111" s="63">
        <v>0</v>
      </c>
      <c r="M1111" s="67"/>
      <c r="N1111" s="63">
        <v>0</v>
      </c>
      <c r="O1111" s="67"/>
      <c r="T1111" s="72"/>
      <c r="V1111" s="66" t="s">
        <v>702</v>
      </c>
      <c r="W1111" s="44" t="s">
        <v>2224</v>
      </c>
      <c r="X1111" s="44">
        <v>0</v>
      </c>
      <c r="Y1111" s="454"/>
    </row>
    <row r="1112" spans="1:25" ht="18" customHeight="1">
      <c r="A1112" s="78"/>
      <c r="B1112" s="79"/>
      <c r="C1112" s="79"/>
      <c r="D1112" s="79"/>
      <c r="E1112" s="67"/>
      <c r="F1112" s="79"/>
      <c r="G1112" s="67"/>
      <c r="H1112" s="66">
        <v>2150301</v>
      </c>
      <c r="I1112" s="66" t="s">
        <v>703</v>
      </c>
      <c r="J1112" s="260">
        <v>0</v>
      </c>
      <c r="K1112" s="260"/>
      <c r="L1112" s="63">
        <v>0</v>
      </c>
      <c r="M1112" s="67"/>
      <c r="N1112" s="63">
        <v>0</v>
      </c>
      <c r="O1112" s="67"/>
      <c r="T1112" s="72"/>
      <c r="V1112" s="66" t="s">
        <v>703</v>
      </c>
      <c r="W1112" s="44" t="s">
        <v>2225</v>
      </c>
      <c r="X1112" s="44">
        <v>0</v>
      </c>
      <c r="Y1112" s="454"/>
    </row>
    <row r="1113" spans="1:25" ht="18" customHeight="1">
      <c r="A1113" s="78"/>
      <c r="B1113" s="79"/>
      <c r="C1113" s="79"/>
      <c r="D1113" s="79"/>
      <c r="E1113" s="67"/>
      <c r="F1113" s="79"/>
      <c r="G1113" s="67"/>
      <c r="H1113" s="66">
        <v>2150302</v>
      </c>
      <c r="I1113" s="66" t="s">
        <v>704</v>
      </c>
      <c r="J1113" s="260">
        <v>0</v>
      </c>
      <c r="K1113" s="260"/>
      <c r="L1113" s="63">
        <v>0</v>
      </c>
      <c r="M1113" s="67"/>
      <c r="N1113" s="63">
        <v>0</v>
      </c>
      <c r="O1113" s="67"/>
      <c r="T1113" s="72"/>
      <c r="V1113" s="66" t="s">
        <v>704</v>
      </c>
      <c r="W1113" s="44" t="s">
        <v>2226</v>
      </c>
      <c r="X1113" s="44">
        <v>0</v>
      </c>
      <c r="Y1113" s="454"/>
    </row>
    <row r="1114" spans="1:25" ht="18" customHeight="1">
      <c r="A1114" s="78"/>
      <c r="B1114" s="79"/>
      <c r="C1114" s="79"/>
      <c r="D1114" s="79"/>
      <c r="E1114" s="67"/>
      <c r="F1114" s="79"/>
      <c r="G1114" s="67"/>
      <c r="H1114" s="66">
        <v>2150303</v>
      </c>
      <c r="I1114" s="66" t="s">
        <v>663</v>
      </c>
      <c r="J1114" s="260">
        <v>0</v>
      </c>
      <c r="K1114" s="260"/>
      <c r="L1114" s="63">
        <v>0</v>
      </c>
      <c r="M1114" s="67"/>
      <c r="N1114" s="63">
        <v>0</v>
      </c>
      <c r="O1114" s="67"/>
      <c r="T1114" s="72"/>
      <c r="V1114" s="66" t="s">
        <v>663</v>
      </c>
      <c r="W1114" s="44" t="s">
        <v>2443</v>
      </c>
      <c r="X1114" s="44">
        <v>0</v>
      </c>
      <c r="Y1114" s="454"/>
    </row>
    <row r="1115" spans="1:25" ht="18" customHeight="1">
      <c r="A1115" s="78"/>
      <c r="B1115" s="79"/>
      <c r="C1115" s="79"/>
      <c r="D1115" s="79"/>
      <c r="E1115" s="67"/>
      <c r="F1115" s="79"/>
      <c r="G1115" s="67"/>
      <c r="H1115" s="66">
        <v>2150399</v>
      </c>
      <c r="I1115" s="66" t="s">
        <v>705</v>
      </c>
      <c r="J1115" s="260">
        <v>0</v>
      </c>
      <c r="K1115" s="260"/>
      <c r="L1115" s="63">
        <v>0</v>
      </c>
      <c r="M1115" s="67"/>
      <c r="N1115" s="63">
        <v>0</v>
      </c>
      <c r="O1115" s="67"/>
      <c r="T1115" s="72"/>
      <c r="V1115" s="66" t="s">
        <v>705</v>
      </c>
      <c r="W1115" s="44" t="s">
        <v>2444</v>
      </c>
      <c r="X1115" s="44">
        <v>0</v>
      </c>
      <c r="Y1115" s="454"/>
    </row>
    <row r="1116" spans="1:25" ht="18" customHeight="1">
      <c r="A1116" s="78"/>
      <c r="B1116" s="79"/>
      <c r="C1116" s="79"/>
      <c r="D1116" s="79"/>
      <c r="E1116" s="67"/>
      <c r="F1116" s="79"/>
      <c r="G1116" s="67"/>
      <c r="H1116" s="66">
        <v>21505</v>
      </c>
      <c r="I1116" s="66" t="s">
        <v>706</v>
      </c>
      <c r="J1116" s="260"/>
      <c r="K1116" s="260"/>
      <c r="L1116" s="63"/>
      <c r="M1116" s="67"/>
      <c r="N1116" s="63"/>
      <c r="O1116" s="67"/>
      <c r="T1116" s="72"/>
      <c r="V1116" s="66" t="s">
        <v>706</v>
      </c>
      <c r="W1116" s="44" t="s">
        <v>2445</v>
      </c>
      <c r="X1116" s="44">
        <v>0</v>
      </c>
      <c r="Y1116" s="454"/>
    </row>
    <row r="1117" spans="1:25" ht="18" customHeight="1">
      <c r="A1117" s="78"/>
      <c r="B1117" s="79"/>
      <c r="C1117" s="79"/>
      <c r="D1117" s="79"/>
      <c r="E1117" s="67"/>
      <c r="F1117" s="79"/>
      <c r="G1117" s="67"/>
      <c r="H1117" s="66">
        <v>2150501</v>
      </c>
      <c r="I1117" s="66" t="s">
        <v>707</v>
      </c>
      <c r="J1117" s="260">
        <v>43661.19</v>
      </c>
      <c r="K1117" s="260"/>
      <c r="L1117" s="63">
        <v>22387</v>
      </c>
      <c r="M1117" s="67"/>
      <c r="N1117" s="63">
        <v>37122</v>
      </c>
      <c r="O1117" s="67">
        <f>L1117/N1117-1</f>
        <v>-0.39693443241204673</v>
      </c>
      <c r="T1117" s="72"/>
      <c r="V1117" s="66" t="s">
        <v>707</v>
      </c>
      <c r="W1117" s="84" t="s">
        <v>2446</v>
      </c>
      <c r="X1117" s="84">
        <v>0</v>
      </c>
      <c r="Y1117" s="454"/>
    </row>
    <row r="1118" spans="1:25" ht="45" customHeight="1">
      <c r="A1118" s="78"/>
      <c r="B1118" s="79"/>
      <c r="C1118" s="79"/>
      <c r="D1118" s="79"/>
      <c r="E1118" s="67"/>
      <c r="F1118" s="79"/>
      <c r="G1118" s="67"/>
      <c r="H1118" s="66">
        <v>2150502</v>
      </c>
      <c r="I1118" s="58" t="s">
        <v>708</v>
      </c>
      <c r="J1118" s="260">
        <v>3072.3999999999996</v>
      </c>
      <c r="K1118" s="228">
        <v>4226</v>
      </c>
      <c r="L1118" s="63">
        <v>4226</v>
      </c>
      <c r="M1118" s="67">
        <f>L1118/K1118</f>
        <v>1</v>
      </c>
      <c r="N1118" s="63">
        <v>27821</v>
      </c>
      <c r="O1118" s="67">
        <f>L1118/N1118-1</f>
        <v>-0.84810035584630317</v>
      </c>
      <c r="T1118" s="72"/>
      <c r="V1118" s="58" t="s">
        <v>708</v>
      </c>
      <c r="W1118" s="44" t="s">
        <v>2447</v>
      </c>
      <c r="X1118" s="44">
        <v>3072.3999999999996</v>
      </c>
      <c r="Y1118" s="455" t="s">
        <v>3262</v>
      </c>
    </row>
    <row r="1119" spans="1:25" ht="18" customHeight="1">
      <c r="A1119" s="78"/>
      <c r="B1119" s="79"/>
      <c r="C1119" s="79"/>
      <c r="D1119" s="79"/>
      <c r="E1119" s="67"/>
      <c r="F1119" s="79"/>
      <c r="G1119" s="67"/>
      <c r="H1119" s="66">
        <v>2150503</v>
      </c>
      <c r="I1119" s="66" t="s">
        <v>1101</v>
      </c>
      <c r="J1119" s="260">
        <v>0</v>
      </c>
      <c r="K1119" s="260"/>
      <c r="L1119" s="63">
        <v>476</v>
      </c>
      <c r="M1119" s="67"/>
      <c r="N1119" s="63">
        <v>0</v>
      </c>
      <c r="O1119" s="67"/>
      <c r="T1119" s="72"/>
      <c r="V1119" s="66" t="s">
        <v>1101</v>
      </c>
      <c r="W1119" s="44" t="s">
        <v>2448</v>
      </c>
      <c r="X1119" s="44">
        <v>31176.22</v>
      </c>
      <c r="Y1119" s="454"/>
    </row>
    <row r="1120" spans="1:25" ht="18" customHeight="1">
      <c r="A1120" s="78"/>
      <c r="B1120" s="79"/>
      <c r="C1120" s="79"/>
      <c r="D1120" s="79"/>
      <c r="E1120" s="67"/>
      <c r="F1120" s="79"/>
      <c r="G1120" s="67"/>
      <c r="H1120" s="66">
        <v>2150505</v>
      </c>
      <c r="I1120" s="66" t="s">
        <v>1102</v>
      </c>
      <c r="J1120" s="260">
        <v>0</v>
      </c>
      <c r="K1120" s="260"/>
      <c r="L1120" s="63">
        <v>111</v>
      </c>
      <c r="M1120" s="67"/>
      <c r="N1120" s="63">
        <v>0</v>
      </c>
      <c r="O1120" s="67"/>
      <c r="T1120" s="72"/>
      <c r="V1120" s="66" t="s">
        <v>1102</v>
      </c>
      <c r="W1120" s="44" t="s">
        <v>2224</v>
      </c>
      <c r="X1120" s="44">
        <v>2396.02</v>
      </c>
      <c r="Y1120" s="454"/>
    </row>
    <row r="1121" spans="1:25" ht="18" customHeight="1">
      <c r="A1121" s="78"/>
      <c r="B1121" s="79"/>
      <c r="C1121" s="79"/>
      <c r="D1121" s="79"/>
      <c r="E1121" s="67"/>
      <c r="F1121" s="79"/>
      <c r="G1121" s="67"/>
      <c r="H1121" s="66">
        <v>2150506</v>
      </c>
      <c r="I1121" s="66" t="s">
        <v>1103</v>
      </c>
      <c r="J1121" s="260">
        <v>0</v>
      </c>
      <c r="K1121" s="260"/>
      <c r="L1121" s="63">
        <v>0</v>
      </c>
      <c r="M1121" s="67"/>
      <c r="N1121" s="63">
        <v>0</v>
      </c>
      <c r="O1121" s="67"/>
      <c r="T1121" s="72"/>
      <c r="V1121" s="66" t="s">
        <v>1103</v>
      </c>
      <c r="W1121" s="44" t="s">
        <v>2225</v>
      </c>
      <c r="X1121" s="44">
        <v>20600.82</v>
      </c>
      <c r="Y1121" s="454"/>
    </row>
    <row r="1122" spans="1:25" ht="18" customHeight="1">
      <c r="A1122" s="78"/>
      <c r="B1122" s="79"/>
      <c r="C1122" s="79"/>
      <c r="D1122" s="79"/>
      <c r="E1122" s="67"/>
      <c r="F1122" s="79"/>
      <c r="G1122" s="67"/>
      <c r="H1122" s="66">
        <v>2150507</v>
      </c>
      <c r="I1122" s="66" t="s">
        <v>709</v>
      </c>
      <c r="J1122" s="260">
        <v>0</v>
      </c>
      <c r="K1122" s="260"/>
      <c r="L1122" s="63">
        <v>0</v>
      </c>
      <c r="M1122" s="67"/>
      <c r="N1122" s="63">
        <v>0</v>
      </c>
      <c r="O1122" s="67"/>
      <c r="T1122" s="72"/>
      <c r="V1122" s="66" t="s">
        <v>709</v>
      </c>
      <c r="W1122" s="44" t="s">
        <v>2226</v>
      </c>
      <c r="X1122" s="44">
        <v>0</v>
      </c>
      <c r="Y1122" s="454"/>
    </row>
    <row r="1123" spans="1:25" ht="18" customHeight="1">
      <c r="A1123" s="78"/>
      <c r="B1123" s="79"/>
      <c r="C1123" s="79"/>
      <c r="D1123" s="79"/>
      <c r="E1123" s="67"/>
      <c r="F1123" s="79"/>
      <c r="G1123" s="67"/>
      <c r="H1123" s="66">
        <v>2150508</v>
      </c>
      <c r="I1123" s="66" t="s">
        <v>710</v>
      </c>
      <c r="J1123" s="260">
        <v>0</v>
      </c>
      <c r="K1123" s="260"/>
      <c r="L1123" s="63">
        <v>169</v>
      </c>
      <c r="M1123" s="67"/>
      <c r="N1123" s="63">
        <v>0</v>
      </c>
      <c r="O1123" s="67"/>
      <c r="T1123" s="72"/>
      <c r="V1123" s="66" t="s">
        <v>710</v>
      </c>
      <c r="W1123" s="44" t="s">
        <v>2449</v>
      </c>
      <c r="X1123" s="44">
        <v>0</v>
      </c>
      <c r="Y1123" s="454"/>
    </row>
    <row r="1124" spans="1:25" ht="18" customHeight="1">
      <c r="A1124" s="78"/>
      <c r="B1124" s="79"/>
      <c r="C1124" s="79"/>
      <c r="D1124" s="79"/>
      <c r="E1124" s="67"/>
      <c r="F1124" s="79"/>
      <c r="G1124" s="67"/>
      <c r="H1124" s="66">
        <v>2150509</v>
      </c>
      <c r="I1124" s="66" t="s">
        <v>711</v>
      </c>
      <c r="J1124" s="260">
        <v>0</v>
      </c>
      <c r="K1124" s="260"/>
      <c r="L1124" s="63">
        <v>257</v>
      </c>
      <c r="M1124" s="67"/>
      <c r="N1124" s="63">
        <v>431</v>
      </c>
      <c r="O1124" s="67">
        <f>L1124/N1124-1</f>
        <v>-0.40371229698375866</v>
      </c>
      <c r="T1124" s="72"/>
      <c r="V1124" s="66" t="s">
        <v>711</v>
      </c>
      <c r="W1124" s="44" t="s">
        <v>2450</v>
      </c>
      <c r="X1124" s="44">
        <v>0</v>
      </c>
      <c r="Y1124" s="454"/>
    </row>
    <row r="1125" spans="1:25" ht="18" customHeight="1">
      <c r="A1125" s="78"/>
      <c r="B1125" s="79"/>
      <c r="C1125" s="79"/>
      <c r="D1125" s="79"/>
      <c r="E1125" s="67"/>
      <c r="F1125" s="79"/>
      <c r="G1125" s="67"/>
      <c r="H1125" s="66">
        <v>2150510</v>
      </c>
      <c r="I1125" s="66" t="s">
        <v>712</v>
      </c>
      <c r="J1125" s="260">
        <v>0</v>
      </c>
      <c r="K1125" s="260"/>
      <c r="L1125" s="63">
        <v>0</v>
      </c>
      <c r="M1125" s="67"/>
      <c r="N1125" s="63">
        <v>0</v>
      </c>
      <c r="O1125" s="67"/>
      <c r="T1125" s="72"/>
      <c r="V1125" s="66" t="s">
        <v>712</v>
      </c>
      <c r="W1125" s="44" t="s">
        <v>2451</v>
      </c>
      <c r="X1125" s="44">
        <v>8179.38</v>
      </c>
      <c r="Y1125" s="454"/>
    </row>
    <row r="1126" spans="1:25" ht="18" customHeight="1">
      <c r="A1126" s="78"/>
      <c r="B1126" s="79"/>
      <c r="C1126" s="79"/>
      <c r="D1126" s="79"/>
      <c r="E1126" s="67"/>
      <c r="F1126" s="79"/>
      <c r="G1126" s="67"/>
      <c r="H1126" s="66">
        <v>2150511</v>
      </c>
      <c r="I1126" s="66" t="s">
        <v>713</v>
      </c>
      <c r="J1126" s="260">
        <v>3072.3999999999996</v>
      </c>
      <c r="K1126" s="260"/>
      <c r="L1126" s="63">
        <v>3213</v>
      </c>
      <c r="M1126" s="67"/>
      <c r="N1126" s="63">
        <v>27390</v>
      </c>
      <c r="O1126" s="67">
        <f>L1126/N1126-1</f>
        <v>-0.88269441401971527</v>
      </c>
      <c r="T1126" s="72"/>
      <c r="V1126" s="66" t="s">
        <v>713</v>
      </c>
      <c r="W1126" s="44" t="s">
        <v>2452</v>
      </c>
      <c r="X1126" s="44">
        <v>65260.880000000005</v>
      </c>
      <c r="Y1126" s="454"/>
    </row>
    <row r="1127" spans="1:25" ht="37.5" customHeight="1">
      <c r="A1127" s="78"/>
      <c r="B1127" s="79"/>
      <c r="C1127" s="79"/>
      <c r="D1127" s="79"/>
      <c r="E1127" s="67"/>
      <c r="F1127" s="79"/>
      <c r="G1127" s="67"/>
      <c r="H1127" s="66">
        <v>2150513</v>
      </c>
      <c r="I1127" s="58" t="s">
        <v>714</v>
      </c>
      <c r="J1127" s="260">
        <v>31176.22</v>
      </c>
      <c r="K1127" s="228">
        <v>29954</v>
      </c>
      <c r="L1127" s="63">
        <v>29954</v>
      </c>
      <c r="M1127" s="67">
        <f>L1127/K1127</f>
        <v>1</v>
      </c>
      <c r="N1127" s="63">
        <v>3799</v>
      </c>
      <c r="O1127" s="67">
        <f>L1127/N1127-1</f>
        <v>6.8847065017109763</v>
      </c>
      <c r="T1127" s="72"/>
      <c r="V1127" s="58" t="s">
        <v>714</v>
      </c>
      <c r="W1127" s="44" t="s">
        <v>2224</v>
      </c>
      <c r="X1127" s="44">
        <v>779.68</v>
      </c>
      <c r="Y1127" s="455" t="s">
        <v>3263</v>
      </c>
    </row>
    <row r="1128" spans="1:25" ht="18" customHeight="1">
      <c r="A1128" s="78"/>
      <c r="B1128" s="79"/>
      <c r="C1128" s="79"/>
      <c r="D1128" s="79"/>
      <c r="E1128" s="67"/>
      <c r="F1128" s="79"/>
      <c r="G1128" s="67"/>
      <c r="H1128" s="66">
        <v>2150514</v>
      </c>
      <c r="I1128" s="66" t="s">
        <v>1101</v>
      </c>
      <c r="J1128" s="260">
        <v>2396.02</v>
      </c>
      <c r="K1128" s="260"/>
      <c r="L1128" s="63">
        <v>2375</v>
      </c>
      <c r="M1128" s="67"/>
      <c r="N1128" s="63">
        <v>2370</v>
      </c>
      <c r="O1128" s="67">
        <f>L1128/N1128-1</f>
        <v>2.1097046413502962E-3</v>
      </c>
      <c r="T1128" s="72"/>
      <c r="V1128" s="66" t="s">
        <v>1101</v>
      </c>
      <c r="W1128" s="44" t="s">
        <v>2225</v>
      </c>
      <c r="X1128" s="44">
        <v>0</v>
      </c>
      <c r="Y1128" s="454"/>
    </row>
    <row r="1129" spans="1:25" ht="18" customHeight="1">
      <c r="A1129" s="78"/>
      <c r="B1129" s="79"/>
      <c r="C1129" s="79"/>
      <c r="D1129" s="79"/>
      <c r="E1129" s="67"/>
      <c r="F1129" s="79"/>
      <c r="G1129" s="67"/>
      <c r="H1129" s="66">
        <v>2150515</v>
      </c>
      <c r="I1129" s="66" t="s">
        <v>1102</v>
      </c>
      <c r="J1129" s="260">
        <v>20600.82</v>
      </c>
      <c r="K1129" s="260"/>
      <c r="L1129" s="63">
        <v>20791</v>
      </c>
      <c r="M1129" s="67"/>
      <c r="N1129" s="63">
        <v>529</v>
      </c>
      <c r="O1129" s="67">
        <f>L1129/N1129-1</f>
        <v>38.302457466918717</v>
      </c>
      <c r="T1129" s="72"/>
      <c r="V1129" s="66" t="s">
        <v>1102</v>
      </c>
      <c r="W1129" s="44" t="s">
        <v>2226</v>
      </c>
      <c r="X1129" s="44">
        <v>0</v>
      </c>
      <c r="Y1129" s="454"/>
    </row>
    <row r="1130" spans="1:25" ht="18" customHeight="1">
      <c r="A1130" s="78"/>
      <c r="B1130" s="79"/>
      <c r="C1130" s="79"/>
      <c r="D1130" s="79"/>
      <c r="E1130" s="67"/>
      <c r="F1130" s="79"/>
      <c r="G1130" s="67"/>
      <c r="H1130" s="66">
        <v>2150599</v>
      </c>
      <c r="I1130" s="66" t="s">
        <v>1103</v>
      </c>
      <c r="J1130" s="260">
        <v>0</v>
      </c>
      <c r="K1130" s="260"/>
      <c r="L1130" s="63">
        <v>0</v>
      </c>
      <c r="M1130" s="67"/>
      <c r="N1130" s="63">
        <v>0</v>
      </c>
      <c r="O1130" s="67"/>
      <c r="T1130" s="72"/>
      <c r="V1130" s="66" t="s">
        <v>1103</v>
      </c>
      <c r="W1130" s="44" t="s">
        <v>2453</v>
      </c>
      <c r="X1130" s="44">
        <v>21.3</v>
      </c>
      <c r="Y1130" s="454"/>
    </row>
    <row r="1131" spans="1:25" ht="18" customHeight="1">
      <c r="A1131" s="78"/>
      <c r="B1131" s="79"/>
      <c r="C1131" s="79"/>
      <c r="D1131" s="79"/>
      <c r="E1131" s="67"/>
      <c r="F1131" s="79"/>
      <c r="G1131" s="67"/>
      <c r="H1131" s="66">
        <v>21506</v>
      </c>
      <c r="I1131" s="66" t="s">
        <v>715</v>
      </c>
      <c r="J1131" s="260">
        <v>0</v>
      </c>
      <c r="K1131" s="260"/>
      <c r="L1131" s="63">
        <v>0</v>
      </c>
      <c r="M1131" s="67"/>
      <c r="N1131" s="63">
        <v>0</v>
      </c>
      <c r="O1131" s="67"/>
      <c r="T1131" s="72"/>
      <c r="V1131" s="66" t="s">
        <v>715</v>
      </c>
      <c r="W1131" s="44" t="s">
        <v>2454</v>
      </c>
      <c r="X1131" s="44">
        <v>2281.9</v>
      </c>
      <c r="Y1131" s="454"/>
    </row>
    <row r="1132" spans="1:25" ht="18" customHeight="1">
      <c r="A1132" s="78"/>
      <c r="B1132" s="79"/>
      <c r="C1132" s="79"/>
      <c r="D1132" s="79"/>
      <c r="E1132" s="67"/>
      <c r="F1132" s="79"/>
      <c r="G1132" s="67"/>
      <c r="H1132" s="66">
        <v>2150601</v>
      </c>
      <c r="I1132" s="66" t="s">
        <v>716</v>
      </c>
      <c r="J1132" s="260">
        <v>0</v>
      </c>
      <c r="K1132" s="260"/>
      <c r="L1132" s="63">
        <v>0</v>
      </c>
      <c r="M1132" s="67"/>
      <c r="N1132" s="63">
        <v>0</v>
      </c>
      <c r="O1132" s="67"/>
      <c r="T1132" s="72"/>
      <c r="V1132" s="66" t="s">
        <v>716</v>
      </c>
      <c r="W1132" s="44" t="s">
        <v>2455</v>
      </c>
      <c r="X1132" s="44">
        <v>62178</v>
      </c>
      <c r="Y1132" s="454"/>
    </row>
    <row r="1133" spans="1:25" ht="18" customHeight="1">
      <c r="A1133" s="78"/>
      <c r="B1133" s="79"/>
      <c r="C1133" s="79"/>
      <c r="D1133" s="79"/>
      <c r="E1133" s="67"/>
      <c r="F1133" s="79"/>
      <c r="G1133" s="67"/>
      <c r="H1133" s="66">
        <v>2150602</v>
      </c>
      <c r="I1133" s="66" t="s">
        <v>717</v>
      </c>
      <c r="J1133" s="260">
        <v>8179.38</v>
      </c>
      <c r="K1133" s="260"/>
      <c r="L1133" s="63">
        <v>6788</v>
      </c>
      <c r="M1133" s="67"/>
      <c r="N1133" s="63">
        <v>900</v>
      </c>
      <c r="O1133" s="67">
        <f>L1133/N1133-1</f>
        <v>6.5422222222222226</v>
      </c>
      <c r="T1133" s="72"/>
      <c r="V1133" s="66" t="s">
        <v>717</v>
      </c>
      <c r="W1133" s="44" t="s">
        <v>2456</v>
      </c>
      <c r="X1133" s="44">
        <v>1404178.06</v>
      </c>
      <c r="Y1133" s="454"/>
    </row>
    <row r="1134" spans="1:25" ht="50.25" customHeight="1">
      <c r="A1134" s="78"/>
      <c r="B1134" s="79"/>
      <c r="C1134" s="79"/>
      <c r="D1134" s="79"/>
      <c r="E1134" s="67"/>
      <c r="F1134" s="79"/>
      <c r="G1134" s="67"/>
      <c r="H1134" s="66">
        <v>2150603</v>
      </c>
      <c r="I1134" s="58" t="s">
        <v>718</v>
      </c>
      <c r="J1134" s="260">
        <v>65260.880000000005</v>
      </c>
      <c r="K1134" s="228">
        <v>3853091</v>
      </c>
      <c r="L1134" s="63">
        <v>3834892</v>
      </c>
      <c r="M1134" s="67">
        <f>L1134/K1134</f>
        <v>0.99527677908463619</v>
      </c>
      <c r="N1134" s="63">
        <v>197266</v>
      </c>
      <c r="O1134" s="67">
        <f>L1134/N1134-1</f>
        <v>18.440207638417164</v>
      </c>
      <c r="T1134" s="72"/>
      <c r="V1134" s="58" t="s">
        <v>718</v>
      </c>
      <c r="W1134" s="44" t="s">
        <v>2457</v>
      </c>
      <c r="X1134" s="44">
        <v>0</v>
      </c>
      <c r="Y1134" s="455" t="s">
        <v>3324</v>
      </c>
    </row>
    <row r="1135" spans="1:25" ht="18" customHeight="1">
      <c r="A1135" s="78"/>
      <c r="B1135" s="79"/>
      <c r="C1135" s="79"/>
      <c r="D1135" s="79"/>
      <c r="E1135" s="67"/>
      <c r="F1135" s="79"/>
      <c r="G1135" s="67"/>
      <c r="H1135" s="66">
        <v>2150604</v>
      </c>
      <c r="I1135" s="66" t="s">
        <v>1101</v>
      </c>
      <c r="J1135" s="260">
        <v>779.68</v>
      </c>
      <c r="K1135" s="260"/>
      <c r="L1135" s="63">
        <v>768</v>
      </c>
      <c r="M1135" s="67"/>
      <c r="N1135" s="63">
        <v>730</v>
      </c>
      <c r="O1135" s="67">
        <f>L1135/N1135-1</f>
        <v>5.2054794520547842E-2</v>
      </c>
      <c r="T1135" s="72"/>
      <c r="V1135" s="66" t="s">
        <v>1101</v>
      </c>
      <c r="W1135" s="44" t="s">
        <v>2458</v>
      </c>
      <c r="X1135" s="44">
        <v>32</v>
      </c>
      <c r="Y1135" s="454"/>
    </row>
    <row r="1136" spans="1:25" ht="18" customHeight="1">
      <c r="A1136" s="78"/>
      <c r="B1136" s="79"/>
      <c r="C1136" s="79"/>
      <c r="D1136" s="79"/>
      <c r="E1136" s="67"/>
      <c r="F1136" s="79"/>
      <c r="G1136" s="67"/>
      <c r="H1136" s="66">
        <v>2150605</v>
      </c>
      <c r="I1136" s="66" t="s">
        <v>1102</v>
      </c>
      <c r="J1136" s="260">
        <v>0</v>
      </c>
      <c r="K1136" s="260"/>
      <c r="L1136" s="63">
        <v>0</v>
      </c>
      <c r="M1136" s="67"/>
      <c r="N1136" s="63">
        <v>0</v>
      </c>
      <c r="O1136" s="67"/>
      <c r="T1136" s="72"/>
      <c r="V1136" s="66" t="s">
        <v>1102</v>
      </c>
      <c r="W1136" s="44" t="s">
        <v>2459</v>
      </c>
      <c r="X1136" s="44">
        <v>1740</v>
      </c>
      <c r="Y1136" s="454"/>
    </row>
    <row r="1137" spans="1:25" ht="18" customHeight="1">
      <c r="A1137" s="78"/>
      <c r="B1137" s="79"/>
      <c r="C1137" s="79"/>
      <c r="D1137" s="79"/>
      <c r="E1137" s="67"/>
      <c r="F1137" s="79"/>
      <c r="G1137" s="67"/>
      <c r="H1137" s="66">
        <v>2150606</v>
      </c>
      <c r="I1137" s="66" t="s">
        <v>1103</v>
      </c>
      <c r="J1137" s="260">
        <v>0</v>
      </c>
      <c r="K1137" s="260"/>
      <c r="L1137" s="63">
        <v>0</v>
      </c>
      <c r="M1137" s="67"/>
      <c r="N1137" s="63">
        <v>0</v>
      </c>
      <c r="O1137" s="67"/>
      <c r="T1137" s="72"/>
      <c r="V1137" s="66" t="s">
        <v>1103</v>
      </c>
      <c r="W1137" s="44" t="s">
        <v>2460</v>
      </c>
      <c r="X1137" s="44">
        <v>0</v>
      </c>
      <c r="Y1137" s="454"/>
    </row>
    <row r="1138" spans="1:25" ht="18" customHeight="1">
      <c r="A1138" s="78"/>
      <c r="B1138" s="79"/>
      <c r="C1138" s="79"/>
      <c r="D1138" s="79"/>
      <c r="E1138" s="67"/>
      <c r="F1138" s="79"/>
      <c r="G1138" s="67"/>
      <c r="H1138" s="66">
        <v>2150607</v>
      </c>
      <c r="I1138" s="66" t="s">
        <v>719</v>
      </c>
      <c r="J1138" s="260">
        <v>21.3</v>
      </c>
      <c r="K1138" s="260"/>
      <c r="L1138" s="63">
        <v>21</v>
      </c>
      <c r="M1138" s="67"/>
      <c r="N1138" s="63">
        <v>0</v>
      </c>
      <c r="O1138" s="67"/>
      <c r="T1138" s="72"/>
      <c r="V1138" s="66" t="s">
        <v>719</v>
      </c>
      <c r="W1138" s="44" t="s">
        <v>2461</v>
      </c>
      <c r="X1138" s="44">
        <v>0</v>
      </c>
      <c r="Y1138" s="454"/>
    </row>
    <row r="1139" spans="1:25" ht="18" customHeight="1">
      <c r="A1139" s="78"/>
      <c r="B1139" s="79"/>
      <c r="C1139" s="79"/>
      <c r="D1139" s="79"/>
      <c r="E1139" s="67"/>
      <c r="F1139" s="79"/>
      <c r="G1139" s="67"/>
      <c r="H1139" s="66">
        <v>2150699</v>
      </c>
      <c r="I1139" s="66" t="s">
        <v>720</v>
      </c>
      <c r="J1139" s="260">
        <v>2281.9</v>
      </c>
      <c r="K1139" s="260"/>
      <c r="L1139" s="63">
        <v>20355</v>
      </c>
      <c r="M1139" s="67"/>
      <c r="N1139" s="63">
        <v>12183</v>
      </c>
      <c r="O1139" s="67">
        <f>L1139/N1139-1</f>
        <v>0.670770746121645</v>
      </c>
      <c r="T1139" s="72"/>
      <c r="V1139" s="66" t="s">
        <v>720</v>
      </c>
      <c r="W1139" s="44" t="s">
        <v>2462</v>
      </c>
      <c r="X1139" s="44">
        <v>1402406.06</v>
      </c>
      <c r="Y1139" s="454"/>
    </row>
    <row r="1140" spans="1:25" ht="18" customHeight="1">
      <c r="A1140" s="78"/>
      <c r="B1140" s="79"/>
      <c r="C1140" s="79"/>
      <c r="D1140" s="79"/>
      <c r="E1140" s="67"/>
      <c r="F1140" s="79"/>
      <c r="G1140" s="67"/>
      <c r="H1140" s="66">
        <v>21507</v>
      </c>
      <c r="I1140" s="66" t="s">
        <v>721</v>
      </c>
      <c r="J1140" s="260">
        <v>62178</v>
      </c>
      <c r="K1140" s="260"/>
      <c r="L1140" s="63">
        <v>3813748</v>
      </c>
      <c r="M1140" s="67"/>
      <c r="N1140" s="63">
        <v>184353</v>
      </c>
      <c r="O1140" s="67">
        <f>L1140/N1140-1</f>
        <v>19.687203354434157</v>
      </c>
      <c r="T1140" s="72"/>
      <c r="V1140" s="66" t="s">
        <v>721</v>
      </c>
      <c r="W1140" s="44" t="s">
        <v>1619</v>
      </c>
      <c r="X1140" s="44">
        <v>1813936.8599999999</v>
      </c>
      <c r="Y1140" s="454"/>
    </row>
    <row r="1141" spans="1:25" ht="37.5" customHeight="1">
      <c r="A1141" s="78"/>
      <c r="B1141" s="79"/>
      <c r="C1141" s="79"/>
      <c r="D1141" s="79"/>
      <c r="E1141" s="67"/>
      <c r="F1141" s="79"/>
      <c r="G1141" s="67"/>
      <c r="H1141" s="66">
        <v>2150701</v>
      </c>
      <c r="I1141" s="58" t="s">
        <v>722</v>
      </c>
      <c r="J1141" s="265">
        <v>1404178.06</v>
      </c>
      <c r="K1141" s="228">
        <v>411540</v>
      </c>
      <c r="L1141" s="63">
        <v>405270</v>
      </c>
      <c r="M1141" s="67">
        <f>L1141/K1141</f>
        <v>0.98476454293628812</v>
      </c>
      <c r="N1141" s="63">
        <v>642067</v>
      </c>
      <c r="O1141" s="67">
        <f>L1141/N1141-1</f>
        <v>-0.3688041902169088</v>
      </c>
      <c r="T1141" s="72"/>
      <c r="V1141" s="58" t="s">
        <v>722</v>
      </c>
      <c r="W1141" s="44" t="s">
        <v>2463</v>
      </c>
      <c r="X1141" s="44">
        <v>89779.819999999992</v>
      </c>
      <c r="Y1141" s="455" t="s">
        <v>3264</v>
      </c>
    </row>
    <row r="1142" spans="1:25" ht="18" customHeight="1">
      <c r="A1142" s="78"/>
      <c r="B1142" s="79"/>
      <c r="C1142" s="79"/>
      <c r="D1142" s="79"/>
      <c r="E1142" s="67"/>
      <c r="F1142" s="79"/>
      <c r="G1142" s="67"/>
      <c r="H1142" s="66">
        <v>2150702</v>
      </c>
      <c r="I1142" s="66" t="s">
        <v>723</v>
      </c>
      <c r="J1142" s="260">
        <v>0</v>
      </c>
      <c r="K1142" s="260"/>
      <c r="L1142" s="63">
        <v>0</v>
      </c>
      <c r="M1142" s="67"/>
      <c r="N1142" s="63">
        <v>0</v>
      </c>
      <c r="O1142" s="67"/>
      <c r="T1142" s="72"/>
      <c r="V1142" s="66" t="s">
        <v>723</v>
      </c>
      <c r="W1142" s="44" t="s">
        <v>2224</v>
      </c>
      <c r="X1142" s="44">
        <v>0</v>
      </c>
      <c r="Y1142" s="454"/>
    </row>
    <row r="1143" spans="1:25" ht="18" customHeight="1">
      <c r="A1143" s="78"/>
      <c r="B1143" s="79"/>
      <c r="C1143" s="79"/>
      <c r="D1143" s="79"/>
      <c r="E1143" s="67"/>
      <c r="F1143" s="79"/>
      <c r="G1143" s="67"/>
      <c r="H1143" s="66">
        <v>2150703</v>
      </c>
      <c r="I1143" s="66" t="s">
        <v>724</v>
      </c>
      <c r="J1143" s="260">
        <v>32</v>
      </c>
      <c r="K1143" s="260"/>
      <c r="L1143" s="63">
        <v>0</v>
      </c>
      <c r="M1143" s="67"/>
      <c r="N1143" s="63">
        <v>0</v>
      </c>
      <c r="O1143" s="67"/>
      <c r="T1143" s="72"/>
      <c r="V1143" s="66" t="s">
        <v>724</v>
      </c>
      <c r="W1143" s="44" t="s">
        <v>2225</v>
      </c>
      <c r="X1143" s="44">
        <v>0</v>
      </c>
      <c r="Y1143" s="454"/>
    </row>
    <row r="1144" spans="1:25" ht="18" customHeight="1">
      <c r="A1144" s="78"/>
      <c r="B1144" s="79"/>
      <c r="C1144" s="79"/>
      <c r="D1144" s="79"/>
      <c r="E1144" s="67"/>
      <c r="F1144" s="79"/>
      <c r="G1144" s="67"/>
      <c r="H1144" s="66">
        <v>2150704</v>
      </c>
      <c r="I1144" s="66" t="s">
        <v>725</v>
      </c>
      <c r="J1144" s="260">
        <v>1740</v>
      </c>
      <c r="K1144" s="260"/>
      <c r="L1144" s="63">
        <v>0</v>
      </c>
      <c r="M1144" s="67"/>
      <c r="N1144" s="63">
        <v>0</v>
      </c>
      <c r="O1144" s="67"/>
      <c r="T1144" s="72"/>
      <c r="V1144" s="66" t="s">
        <v>725</v>
      </c>
      <c r="W1144" s="44" t="s">
        <v>2226</v>
      </c>
      <c r="X1144" s="44">
        <v>0</v>
      </c>
      <c r="Y1144" s="454"/>
    </row>
    <row r="1145" spans="1:25" ht="18" customHeight="1">
      <c r="A1145" s="78"/>
      <c r="B1145" s="79"/>
      <c r="C1145" s="79"/>
      <c r="D1145" s="79"/>
      <c r="E1145" s="67"/>
      <c r="F1145" s="79"/>
      <c r="G1145" s="67"/>
      <c r="H1145" s="66">
        <v>2150705</v>
      </c>
      <c r="I1145" s="66" t="s">
        <v>726</v>
      </c>
      <c r="J1145" s="260">
        <v>0</v>
      </c>
      <c r="K1145" s="260"/>
      <c r="L1145" s="63">
        <v>0</v>
      </c>
      <c r="M1145" s="67"/>
      <c r="N1145" s="63">
        <v>0</v>
      </c>
      <c r="O1145" s="67"/>
      <c r="T1145" s="72"/>
      <c r="V1145" s="66" t="s">
        <v>726</v>
      </c>
      <c r="W1145" s="44" t="s">
        <v>2464</v>
      </c>
      <c r="X1145" s="44">
        <v>0</v>
      </c>
      <c r="Y1145" s="454"/>
    </row>
    <row r="1146" spans="1:25" ht="18" customHeight="1">
      <c r="A1146" s="78"/>
      <c r="B1146" s="79"/>
      <c r="C1146" s="79"/>
      <c r="D1146" s="79"/>
      <c r="E1146" s="67"/>
      <c r="F1146" s="79"/>
      <c r="G1146" s="67"/>
      <c r="H1146" s="66">
        <v>2150799</v>
      </c>
      <c r="I1146" s="66" t="s">
        <v>727</v>
      </c>
      <c r="J1146" s="260">
        <v>0</v>
      </c>
      <c r="K1146" s="260"/>
      <c r="L1146" s="63">
        <v>0</v>
      </c>
      <c r="M1146" s="67"/>
      <c r="N1146" s="63">
        <v>0</v>
      </c>
      <c r="O1146" s="67"/>
      <c r="T1146" s="72"/>
      <c r="V1146" s="66" t="s">
        <v>727</v>
      </c>
      <c r="W1146" s="44" t="s">
        <v>2465</v>
      </c>
      <c r="X1146" s="44">
        <v>806</v>
      </c>
      <c r="Y1146" s="454"/>
    </row>
    <row r="1147" spans="1:25" ht="18" customHeight="1">
      <c r="A1147" s="78"/>
      <c r="B1147" s="79"/>
      <c r="C1147" s="79"/>
      <c r="D1147" s="79"/>
      <c r="E1147" s="67"/>
      <c r="F1147" s="79"/>
      <c r="G1147" s="67"/>
      <c r="H1147" s="66">
        <v>21508</v>
      </c>
      <c r="I1147" s="66" t="s">
        <v>728</v>
      </c>
      <c r="J1147" s="260">
        <v>1402406.06</v>
      </c>
      <c r="K1147" s="260"/>
      <c r="L1147" s="63">
        <v>405270</v>
      </c>
      <c r="M1147" s="59"/>
      <c r="N1147" s="63">
        <v>642067</v>
      </c>
      <c r="O1147" s="67">
        <f>L1147/N1147-1</f>
        <v>-0.3688041902169088</v>
      </c>
      <c r="T1147" s="72"/>
      <c r="V1147" s="66" t="s">
        <v>728</v>
      </c>
      <c r="W1147" s="44" t="s">
        <v>2466</v>
      </c>
      <c r="X1147" s="44">
        <v>0</v>
      </c>
      <c r="Y1147" s="454"/>
    </row>
    <row r="1148" spans="1:25" ht="18" customHeight="1">
      <c r="A1148" s="78"/>
      <c r="B1148" s="79"/>
      <c r="C1148" s="79"/>
      <c r="D1148" s="79"/>
      <c r="E1148" s="67"/>
      <c r="F1148" s="79"/>
      <c r="G1148" s="67"/>
      <c r="H1148" s="66">
        <v>2150801</v>
      </c>
      <c r="I1148" s="58" t="s">
        <v>729</v>
      </c>
      <c r="J1148" s="261">
        <v>1813936.8599999999</v>
      </c>
      <c r="K1148" s="231">
        <v>1354233</v>
      </c>
      <c r="L1148" s="56">
        <v>1313302</v>
      </c>
      <c r="M1148" s="67">
        <f>L1148/K1148</f>
        <v>0.96977551130418471</v>
      </c>
      <c r="N1148" s="56">
        <v>322395</v>
      </c>
      <c r="O1148" s="67">
        <f>L1148/N1148-1</f>
        <v>3.0735805456039955</v>
      </c>
      <c r="T1148" s="72"/>
      <c r="V1148" s="58" t="s">
        <v>729</v>
      </c>
      <c r="W1148" s="44" t="s">
        <v>2467</v>
      </c>
      <c r="X1148" s="44">
        <v>0</v>
      </c>
      <c r="Y1148" s="454"/>
    </row>
    <row r="1149" spans="1:25" ht="39" customHeight="1">
      <c r="A1149" s="78"/>
      <c r="B1149" s="79"/>
      <c r="C1149" s="79"/>
      <c r="D1149" s="79"/>
      <c r="E1149" s="67"/>
      <c r="F1149" s="79"/>
      <c r="G1149" s="67"/>
      <c r="H1149" s="66">
        <v>2150802</v>
      </c>
      <c r="I1149" s="58" t="s">
        <v>730</v>
      </c>
      <c r="J1149" s="260">
        <v>89779.819999999992</v>
      </c>
      <c r="K1149" s="228">
        <v>81392</v>
      </c>
      <c r="L1149" s="63">
        <v>80160</v>
      </c>
      <c r="M1149" s="67">
        <f>L1149/K1149</f>
        <v>0.98486337723609196</v>
      </c>
      <c r="N1149" s="63">
        <v>26554</v>
      </c>
      <c r="O1149" s="67">
        <f>L1149/N1149-1</f>
        <v>2.0187542366498454</v>
      </c>
      <c r="T1149" s="72"/>
      <c r="V1149" s="58" t="s">
        <v>730</v>
      </c>
      <c r="W1149" s="44" t="s">
        <v>2246</v>
      </c>
      <c r="X1149" s="44">
        <v>0</v>
      </c>
      <c r="Y1149" s="455" t="s">
        <v>3282</v>
      </c>
    </row>
    <row r="1150" spans="1:25" ht="18" customHeight="1">
      <c r="A1150" s="78"/>
      <c r="B1150" s="79"/>
      <c r="C1150" s="79"/>
      <c r="D1150" s="79"/>
      <c r="E1150" s="67"/>
      <c r="F1150" s="79"/>
      <c r="G1150" s="67"/>
      <c r="H1150" s="66">
        <v>2150803</v>
      </c>
      <c r="I1150" s="66" t="s">
        <v>1101</v>
      </c>
      <c r="J1150" s="260">
        <v>0</v>
      </c>
      <c r="K1150" s="260"/>
      <c r="L1150" s="63">
        <v>0</v>
      </c>
      <c r="M1150" s="67"/>
      <c r="N1150" s="63">
        <v>0</v>
      </c>
      <c r="O1150" s="67"/>
      <c r="T1150" s="72"/>
      <c r="V1150" s="66" t="s">
        <v>1101</v>
      </c>
      <c r="W1150" s="44" t="s">
        <v>2468</v>
      </c>
      <c r="X1150" s="44">
        <v>88973.819999999992</v>
      </c>
      <c r="Y1150" s="454"/>
    </row>
    <row r="1151" spans="1:25" ht="18" customHeight="1">
      <c r="A1151" s="78"/>
      <c r="B1151" s="79"/>
      <c r="C1151" s="79"/>
      <c r="D1151" s="79"/>
      <c r="E1151" s="67"/>
      <c r="F1151" s="79"/>
      <c r="G1151" s="67"/>
      <c r="H1151" s="66">
        <v>2150804</v>
      </c>
      <c r="I1151" s="66" t="s">
        <v>1102</v>
      </c>
      <c r="J1151" s="260">
        <v>0</v>
      </c>
      <c r="K1151" s="260"/>
      <c r="L1151" s="63">
        <v>0</v>
      </c>
      <c r="M1151" s="67"/>
      <c r="N1151" s="63">
        <v>0</v>
      </c>
      <c r="O1151" s="67"/>
      <c r="T1151" s="72"/>
      <c r="V1151" s="66" t="s">
        <v>1102</v>
      </c>
      <c r="W1151" s="44" t="s">
        <v>2469</v>
      </c>
      <c r="X1151" s="44">
        <v>4612</v>
      </c>
      <c r="Y1151" s="454"/>
    </row>
    <row r="1152" spans="1:25" ht="18" customHeight="1">
      <c r="A1152" s="78"/>
      <c r="B1152" s="79"/>
      <c r="C1152" s="79"/>
      <c r="D1152" s="79"/>
      <c r="E1152" s="67"/>
      <c r="F1152" s="79"/>
      <c r="G1152" s="67"/>
      <c r="H1152" s="66">
        <v>2150805</v>
      </c>
      <c r="I1152" s="66" t="s">
        <v>1103</v>
      </c>
      <c r="J1152" s="260">
        <v>0</v>
      </c>
      <c r="K1152" s="260"/>
      <c r="L1152" s="63">
        <v>0</v>
      </c>
      <c r="M1152" s="67"/>
      <c r="N1152" s="63">
        <v>0</v>
      </c>
      <c r="O1152" s="67"/>
      <c r="T1152" s="72"/>
      <c r="V1152" s="66" t="s">
        <v>1103</v>
      </c>
      <c r="W1152" s="44" t="s">
        <v>2224</v>
      </c>
      <c r="X1152" s="44">
        <v>0</v>
      </c>
      <c r="Y1152" s="454"/>
    </row>
    <row r="1153" spans="1:25" ht="18" customHeight="1">
      <c r="A1153" s="78"/>
      <c r="B1153" s="79"/>
      <c r="C1153" s="79"/>
      <c r="D1153" s="79"/>
      <c r="E1153" s="67"/>
      <c r="F1153" s="79"/>
      <c r="G1153" s="67"/>
      <c r="H1153" s="66">
        <v>2150899</v>
      </c>
      <c r="I1153" s="66" t="s">
        <v>731</v>
      </c>
      <c r="J1153" s="260">
        <v>0</v>
      </c>
      <c r="K1153" s="260"/>
      <c r="L1153" s="63">
        <v>0</v>
      </c>
      <c r="M1153" s="67"/>
      <c r="N1153" s="63">
        <v>0</v>
      </c>
      <c r="O1153" s="67"/>
      <c r="T1153" s="72"/>
      <c r="V1153" s="66" t="s">
        <v>731</v>
      </c>
      <c r="W1153" s="44" t="s">
        <v>2225</v>
      </c>
      <c r="X1153" s="44">
        <v>0</v>
      </c>
      <c r="Y1153" s="454"/>
    </row>
    <row r="1154" spans="1:25" ht="18" customHeight="1">
      <c r="A1154" s="78"/>
      <c r="B1154" s="79"/>
      <c r="C1154" s="79"/>
      <c r="D1154" s="79"/>
      <c r="E1154" s="67"/>
      <c r="F1154" s="79"/>
      <c r="G1154" s="67"/>
      <c r="H1154" s="66">
        <v>21599</v>
      </c>
      <c r="I1154" s="66" t="s">
        <v>732</v>
      </c>
      <c r="J1154" s="260">
        <v>806</v>
      </c>
      <c r="K1154" s="260"/>
      <c r="L1154" s="63">
        <v>0</v>
      </c>
      <c r="M1154" s="67"/>
      <c r="N1154" s="63">
        <v>0</v>
      </c>
      <c r="O1154" s="67"/>
      <c r="T1154" s="72"/>
      <c r="V1154" s="66" t="s">
        <v>732</v>
      </c>
      <c r="W1154" s="44" t="s">
        <v>2226</v>
      </c>
      <c r="X1154" s="44">
        <v>0</v>
      </c>
      <c r="Y1154" s="454"/>
    </row>
    <row r="1155" spans="1:25" ht="18" customHeight="1">
      <c r="A1155" s="78"/>
      <c r="B1155" s="79"/>
      <c r="C1155" s="79"/>
      <c r="D1155" s="79"/>
      <c r="E1155" s="67"/>
      <c r="F1155" s="79"/>
      <c r="G1155" s="67"/>
      <c r="H1155" s="66">
        <v>2159901</v>
      </c>
      <c r="I1155" s="66" t="s">
        <v>733</v>
      </c>
      <c r="J1155" s="260">
        <v>0</v>
      </c>
      <c r="K1155" s="260"/>
      <c r="L1155" s="63">
        <v>0</v>
      </c>
      <c r="M1155" s="67"/>
      <c r="N1155" s="63">
        <v>0</v>
      </c>
      <c r="O1155" s="67"/>
      <c r="T1155" s="72"/>
      <c r="V1155" s="66" t="s">
        <v>733</v>
      </c>
      <c r="W1155" s="44" t="s">
        <v>2470</v>
      </c>
      <c r="X1155" s="44">
        <v>4238</v>
      </c>
      <c r="Y1155" s="454"/>
    </row>
    <row r="1156" spans="1:25" ht="18" customHeight="1">
      <c r="A1156" s="78"/>
      <c r="B1156" s="79"/>
      <c r="C1156" s="79"/>
      <c r="D1156" s="79"/>
      <c r="E1156" s="67"/>
      <c r="F1156" s="79"/>
      <c r="G1156" s="67"/>
      <c r="H1156" s="66">
        <v>2159902</v>
      </c>
      <c r="I1156" s="66" t="s">
        <v>734</v>
      </c>
      <c r="J1156" s="260">
        <v>0</v>
      </c>
      <c r="K1156" s="260"/>
      <c r="L1156" s="63">
        <v>0</v>
      </c>
      <c r="M1156" s="67"/>
      <c r="N1156" s="63">
        <v>0</v>
      </c>
      <c r="O1156" s="67"/>
      <c r="T1156" s="72"/>
      <c r="V1156" s="66" t="s">
        <v>734</v>
      </c>
      <c r="W1156" s="44" t="s">
        <v>2471</v>
      </c>
      <c r="X1156" s="44">
        <v>374</v>
      </c>
      <c r="Y1156" s="454"/>
    </row>
    <row r="1157" spans="1:25" ht="18" customHeight="1">
      <c r="A1157" s="78"/>
      <c r="B1157" s="79"/>
      <c r="C1157" s="79"/>
      <c r="D1157" s="79"/>
      <c r="E1157" s="67"/>
      <c r="F1157" s="79"/>
      <c r="G1157" s="67"/>
      <c r="H1157" s="66">
        <v>2159904</v>
      </c>
      <c r="I1157" s="66" t="s">
        <v>1110</v>
      </c>
      <c r="J1157" s="260">
        <v>0</v>
      </c>
      <c r="K1157" s="260"/>
      <c r="L1157" s="63">
        <v>0</v>
      </c>
      <c r="M1157" s="67"/>
      <c r="N1157" s="63">
        <v>0</v>
      </c>
      <c r="O1157" s="67"/>
      <c r="T1157" s="72"/>
      <c r="V1157" s="66" t="s">
        <v>1110</v>
      </c>
      <c r="W1157" s="44" t="s">
        <v>2472</v>
      </c>
      <c r="X1157" s="44">
        <v>0</v>
      </c>
      <c r="Y1157" s="454"/>
    </row>
    <row r="1158" spans="1:25" ht="18" customHeight="1">
      <c r="A1158" s="78"/>
      <c r="B1158" s="79"/>
      <c r="C1158" s="79"/>
      <c r="D1158" s="79"/>
      <c r="E1158" s="67"/>
      <c r="F1158" s="79"/>
      <c r="G1158" s="67"/>
      <c r="H1158" s="66">
        <v>2159905</v>
      </c>
      <c r="I1158" s="66" t="s">
        <v>735</v>
      </c>
      <c r="J1158" s="260">
        <v>88973.819999999992</v>
      </c>
      <c r="K1158" s="260"/>
      <c r="L1158" s="63">
        <v>80160</v>
      </c>
      <c r="M1158" s="67"/>
      <c r="N1158" s="63">
        <v>26554</v>
      </c>
      <c r="O1158" s="67">
        <f>L1158/N1158-1</f>
        <v>2.0187542366498454</v>
      </c>
      <c r="T1158" s="72"/>
      <c r="V1158" s="66" t="s">
        <v>735</v>
      </c>
      <c r="W1158" s="44" t="s">
        <v>2473</v>
      </c>
      <c r="X1158" s="44">
        <v>192632.68</v>
      </c>
      <c r="Y1158" s="454"/>
    </row>
    <row r="1159" spans="1:25" ht="18" customHeight="1">
      <c r="A1159" s="78"/>
      <c r="B1159" s="79"/>
      <c r="C1159" s="79"/>
      <c r="D1159" s="79"/>
      <c r="E1159" s="67"/>
      <c r="F1159" s="79"/>
      <c r="G1159" s="67"/>
      <c r="H1159" s="66">
        <v>2159906</v>
      </c>
      <c r="I1159" s="58" t="s">
        <v>736</v>
      </c>
      <c r="J1159" s="260">
        <v>4612</v>
      </c>
      <c r="K1159" s="228">
        <v>4745</v>
      </c>
      <c r="L1159" s="63">
        <v>4745</v>
      </c>
      <c r="M1159" s="67">
        <f>L1159/K1159</f>
        <v>1</v>
      </c>
      <c r="N1159" s="63">
        <v>3106</v>
      </c>
      <c r="O1159" s="67">
        <f>L1159/N1159-1</f>
        <v>0.52768834513844176</v>
      </c>
      <c r="T1159" s="72"/>
      <c r="V1159" s="58" t="s">
        <v>736</v>
      </c>
      <c r="W1159" s="44" t="s">
        <v>2224</v>
      </c>
      <c r="X1159" s="44">
        <v>0</v>
      </c>
      <c r="Y1159" s="456" t="s">
        <v>3265</v>
      </c>
    </row>
    <row r="1160" spans="1:25" ht="18" customHeight="1">
      <c r="A1160" s="78"/>
      <c r="B1160" s="79"/>
      <c r="C1160" s="79"/>
      <c r="D1160" s="79"/>
      <c r="E1160" s="67"/>
      <c r="F1160" s="79"/>
      <c r="G1160" s="67"/>
      <c r="H1160" s="66">
        <v>2159999</v>
      </c>
      <c r="I1160" s="66" t="s">
        <v>1101</v>
      </c>
      <c r="J1160" s="260">
        <v>0</v>
      </c>
      <c r="K1160" s="260"/>
      <c r="L1160" s="63">
        <v>0</v>
      </c>
      <c r="M1160" s="67"/>
      <c r="N1160" s="63">
        <v>0</v>
      </c>
      <c r="O1160" s="67"/>
      <c r="T1160" s="72"/>
      <c r="V1160" s="66" t="s">
        <v>1101</v>
      </c>
      <c r="W1160" s="44" t="s">
        <v>2225</v>
      </c>
      <c r="X1160" s="44">
        <v>0</v>
      </c>
      <c r="Y1160" s="454"/>
    </row>
    <row r="1161" spans="1:25" s="84" customFormat="1" ht="18" customHeight="1">
      <c r="A1161" s="83"/>
      <c r="B1161" s="82"/>
      <c r="C1161" s="82"/>
      <c r="D1161" s="82"/>
      <c r="E1161" s="59"/>
      <c r="F1161" s="82"/>
      <c r="G1161" s="59"/>
      <c r="H1161" s="58">
        <v>216</v>
      </c>
      <c r="I1161" s="66" t="s">
        <v>1102</v>
      </c>
      <c r="J1161" s="260">
        <v>0</v>
      </c>
      <c r="K1161" s="260"/>
      <c r="L1161" s="63">
        <v>0</v>
      </c>
      <c r="M1161" s="67"/>
      <c r="N1161" s="63">
        <v>0</v>
      </c>
      <c r="O1161" s="67"/>
      <c r="P1161" s="60"/>
      <c r="T1161" s="71"/>
      <c r="V1161" s="66" t="s">
        <v>1102</v>
      </c>
      <c r="W1161" s="44" t="s">
        <v>2226</v>
      </c>
      <c r="X1161" s="44">
        <v>0</v>
      </c>
      <c r="Y1161" s="454"/>
    </row>
    <row r="1162" spans="1:25" ht="18" customHeight="1">
      <c r="A1162" s="78"/>
      <c r="B1162" s="79"/>
      <c r="C1162" s="79"/>
      <c r="D1162" s="79"/>
      <c r="E1162" s="67"/>
      <c r="F1162" s="79"/>
      <c r="G1162" s="67"/>
      <c r="H1162" s="66">
        <v>21602</v>
      </c>
      <c r="I1162" s="66" t="s">
        <v>1103</v>
      </c>
      <c r="J1162" s="260">
        <v>0</v>
      </c>
      <c r="K1162" s="260"/>
      <c r="L1162" s="63">
        <v>0</v>
      </c>
      <c r="M1162" s="67"/>
      <c r="N1162" s="63">
        <v>0</v>
      </c>
      <c r="O1162" s="67"/>
      <c r="T1162" s="71" t="s">
        <v>1070</v>
      </c>
      <c r="U1162" s="44">
        <v>173639</v>
      </c>
      <c r="V1162" s="66" t="s">
        <v>1103</v>
      </c>
      <c r="W1162" s="44" t="s">
        <v>2474</v>
      </c>
      <c r="X1162" s="44">
        <v>0</v>
      </c>
      <c r="Y1162" s="454"/>
    </row>
    <row r="1163" spans="1:25" ht="18" customHeight="1">
      <c r="A1163" s="78"/>
      <c r="B1163" s="79"/>
      <c r="C1163" s="79"/>
      <c r="D1163" s="79"/>
      <c r="E1163" s="67"/>
      <c r="F1163" s="79"/>
      <c r="G1163" s="67"/>
      <c r="H1163" s="66">
        <v>2160201</v>
      </c>
      <c r="I1163" s="66" t="s">
        <v>737</v>
      </c>
      <c r="J1163" s="260">
        <v>4238</v>
      </c>
      <c r="K1163" s="260"/>
      <c r="L1163" s="63">
        <v>4388</v>
      </c>
      <c r="M1163" s="67"/>
      <c r="N1163" s="63">
        <v>2734</v>
      </c>
      <c r="O1163" s="67">
        <f>L1163/N1163-1</f>
        <v>0.60497439648866136</v>
      </c>
      <c r="T1163" s="72" t="s">
        <v>730</v>
      </c>
      <c r="U1163" s="44">
        <v>2484</v>
      </c>
      <c r="V1163" s="66" t="s">
        <v>737</v>
      </c>
      <c r="W1163" s="44" t="s">
        <v>2475</v>
      </c>
      <c r="X1163" s="44">
        <v>192632.68</v>
      </c>
      <c r="Y1163" s="454"/>
    </row>
    <row r="1164" spans="1:25" ht="18" customHeight="1">
      <c r="A1164" s="78"/>
      <c r="B1164" s="79"/>
      <c r="C1164" s="79"/>
      <c r="D1164" s="79"/>
      <c r="E1164" s="67"/>
      <c r="F1164" s="79"/>
      <c r="G1164" s="67"/>
      <c r="H1164" s="66">
        <v>2160202</v>
      </c>
      <c r="I1164" s="66" t="s">
        <v>738</v>
      </c>
      <c r="J1164" s="260">
        <v>374</v>
      </c>
      <c r="K1164" s="260"/>
      <c r="L1164" s="63">
        <v>357</v>
      </c>
      <c r="M1164" s="67"/>
      <c r="N1164" s="63">
        <v>372</v>
      </c>
      <c r="O1164" s="67">
        <f>L1164/N1164-1</f>
        <v>-4.0322580645161255E-2</v>
      </c>
      <c r="T1164" s="72" t="s">
        <v>736</v>
      </c>
      <c r="U1164" s="44">
        <v>454</v>
      </c>
      <c r="V1164" s="66" t="s">
        <v>738</v>
      </c>
      <c r="W1164" s="44" t="s">
        <v>2476</v>
      </c>
      <c r="X1164" s="44">
        <v>1526912.36</v>
      </c>
      <c r="Y1164" s="454"/>
    </row>
    <row r="1165" spans="1:25" ht="18" customHeight="1">
      <c r="A1165" s="78"/>
      <c r="B1165" s="79"/>
      <c r="C1165" s="79"/>
      <c r="D1165" s="79"/>
      <c r="E1165" s="67"/>
      <c r="F1165" s="79"/>
      <c r="G1165" s="67"/>
      <c r="H1165" s="66">
        <v>2160203</v>
      </c>
      <c r="I1165" s="66" t="s">
        <v>739</v>
      </c>
      <c r="J1165" s="79">
        <v>0</v>
      </c>
      <c r="K1165" s="79"/>
      <c r="L1165" s="63">
        <v>0</v>
      </c>
      <c r="M1165" s="67"/>
      <c r="N1165" s="63">
        <v>0</v>
      </c>
      <c r="O1165" s="67"/>
      <c r="T1165" s="72" t="s">
        <v>740</v>
      </c>
      <c r="U1165" s="44">
        <v>106089</v>
      </c>
      <c r="V1165" s="66" t="s">
        <v>739</v>
      </c>
      <c r="W1165" s="44" t="s">
        <v>2477</v>
      </c>
      <c r="X1165" s="44">
        <v>0</v>
      </c>
      <c r="Y1165" s="454"/>
    </row>
    <row r="1166" spans="1:25" ht="42.75" customHeight="1">
      <c r="A1166" s="78"/>
      <c r="B1166" s="79"/>
      <c r="C1166" s="79"/>
      <c r="D1166" s="79"/>
      <c r="E1166" s="67"/>
      <c r="F1166" s="79"/>
      <c r="G1166" s="67"/>
      <c r="H1166" s="66">
        <v>2160216</v>
      </c>
      <c r="I1166" s="58" t="s">
        <v>740</v>
      </c>
      <c r="J1166" s="265">
        <v>192632.68</v>
      </c>
      <c r="K1166" s="228">
        <v>177146</v>
      </c>
      <c r="L1166" s="63">
        <v>138367</v>
      </c>
      <c r="M1166" s="67">
        <f>L1166/K1166</f>
        <v>0.78109017420658666</v>
      </c>
      <c r="N1166" s="63">
        <v>93804</v>
      </c>
      <c r="O1166" s="67">
        <f>L1166/N1166-1</f>
        <v>0.47506502920984173</v>
      </c>
      <c r="T1166" s="72" t="s">
        <v>1071</v>
      </c>
      <c r="U1166" s="44">
        <v>64612</v>
      </c>
      <c r="V1166" s="58" t="s">
        <v>740</v>
      </c>
      <c r="W1166" s="44" t="s">
        <v>2478</v>
      </c>
      <c r="X1166" s="44">
        <v>1526912.36</v>
      </c>
      <c r="Y1166" s="455" t="s">
        <v>3325</v>
      </c>
    </row>
    <row r="1167" spans="1:25" ht="18" customHeight="1">
      <c r="A1167" s="78"/>
      <c r="B1167" s="79"/>
      <c r="C1167" s="79"/>
      <c r="D1167" s="79"/>
      <c r="E1167" s="67"/>
      <c r="F1167" s="79"/>
      <c r="G1167" s="67"/>
      <c r="H1167" s="66">
        <v>2160217</v>
      </c>
      <c r="I1167" s="66" t="s">
        <v>1101</v>
      </c>
      <c r="J1167" s="260">
        <v>0</v>
      </c>
      <c r="K1167" s="260"/>
      <c r="L1167" s="63">
        <v>0</v>
      </c>
      <c r="M1167" s="67"/>
      <c r="N1167" s="63">
        <v>0</v>
      </c>
      <c r="O1167" s="67"/>
      <c r="T1167" s="71" t="s">
        <v>1072</v>
      </c>
      <c r="U1167" s="44">
        <v>82841</v>
      </c>
      <c r="V1167" s="66" t="s">
        <v>1101</v>
      </c>
      <c r="W1167" s="44" t="s">
        <v>1620</v>
      </c>
      <c r="X1167" s="44">
        <v>337492.39</v>
      </c>
      <c r="Y1167" s="454"/>
    </row>
    <row r="1168" spans="1:25" ht="18" customHeight="1">
      <c r="A1168" s="78"/>
      <c r="B1168" s="79"/>
      <c r="C1168" s="79"/>
      <c r="D1168" s="79"/>
      <c r="E1168" s="67"/>
      <c r="F1168" s="79"/>
      <c r="G1168" s="67"/>
      <c r="H1168" s="66">
        <v>2160218</v>
      </c>
      <c r="I1168" s="66" t="s">
        <v>1102</v>
      </c>
      <c r="J1168" s="260">
        <v>0</v>
      </c>
      <c r="K1168" s="260"/>
      <c r="L1168" s="63">
        <v>0</v>
      </c>
      <c r="M1168" s="67"/>
      <c r="N1168" s="63">
        <v>0</v>
      </c>
      <c r="O1168" s="67"/>
      <c r="T1168" s="72" t="s">
        <v>747</v>
      </c>
      <c r="U1168" s="44">
        <v>889</v>
      </c>
      <c r="V1168" s="66" t="s">
        <v>1102</v>
      </c>
      <c r="W1168" s="44" t="s">
        <v>2479</v>
      </c>
      <c r="X1168" s="44">
        <v>1267.3900000000001</v>
      </c>
      <c r="Y1168" s="454"/>
    </row>
    <row r="1169" spans="1:25" ht="18" customHeight="1">
      <c r="A1169" s="78"/>
      <c r="B1169" s="79"/>
      <c r="C1169" s="79"/>
      <c r="D1169" s="79"/>
      <c r="E1169" s="67"/>
      <c r="F1169" s="79"/>
      <c r="G1169" s="67"/>
      <c r="H1169" s="66">
        <v>2160219</v>
      </c>
      <c r="I1169" s="66" t="s">
        <v>1103</v>
      </c>
      <c r="J1169" s="260">
        <v>0</v>
      </c>
      <c r="K1169" s="260"/>
      <c r="L1169" s="63">
        <v>0</v>
      </c>
      <c r="M1169" s="67"/>
      <c r="N1169" s="63">
        <v>0</v>
      </c>
      <c r="O1169" s="67"/>
      <c r="T1169" s="72" t="s">
        <v>750</v>
      </c>
      <c r="U1169" s="44">
        <v>38</v>
      </c>
      <c r="V1169" s="66" t="s">
        <v>1103</v>
      </c>
      <c r="W1169" s="44" t="s">
        <v>2224</v>
      </c>
      <c r="X1169" s="44">
        <v>406.88</v>
      </c>
      <c r="Y1169" s="454"/>
    </row>
    <row r="1170" spans="1:25" ht="18" customHeight="1">
      <c r="A1170" s="78"/>
      <c r="B1170" s="79"/>
      <c r="C1170" s="79"/>
      <c r="D1170" s="79"/>
      <c r="E1170" s="67"/>
      <c r="F1170" s="79"/>
      <c r="G1170" s="67"/>
      <c r="H1170" s="66">
        <v>2160250</v>
      </c>
      <c r="I1170" s="66" t="s">
        <v>741</v>
      </c>
      <c r="J1170" s="260">
        <v>0</v>
      </c>
      <c r="K1170" s="260"/>
      <c r="L1170" s="63">
        <v>0</v>
      </c>
      <c r="M1170" s="67"/>
      <c r="N1170" s="63">
        <v>0</v>
      </c>
      <c r="O1170" s="67"/>
      <c r="T1170" s="72" t="s">
        <v>760</v>
      </c>
      <c r="U1170" s="44">
        <v>40724</v>
      </c>
      <c r="V1170" s="66" t="s">
        <v>741</v>
      </c>
      <c r="W1170" s="44" t="s">
        <v>2225</v>
      </c>
      <c r="X1170" s="44">
        <v>860.51</v>
      </c>
      <c r="Y1170" s="454"/>
    </row>
    <row r="1171" spans="1:25" ht="18" customHeight="1">
      <c r="A1171" s="78"/>
      <c r="B1171" s="79"/>
      <c r="C1171" s="79"/>
      <c r="D1171" s="79"/>
      <c r="E1171" s="67"/>
      <c r="F1171" s="79"/>
      <c r="G1171" s="67"/>
      <c r="H1171" s="66">
        <v>2160299</v>
      </c>
      <c r="I1171" s="66" t="s">
        <v>742</v>
      </c>
      <c r="J1171" s="260">
        <v>192632.68</v>
      </c>
      <c r="K1171" s="260"/>
      <c r="L1171" s="63">
        <v>138367</v>
      </c>
      <c r="M1171" s="67"/>
      <c r="N1171" s="63">
        <v>93804</v>
      </c>
      <c r="O1171" s="67">
        <f>L1171/N1171-1</f>
        <v>0.47506502920984173</v>
      </c>
      <c r="T1171" s="72" t="s">
        <v>766</v>
      </c>
      <c r="U1171" s="44">
        <v>0</v>
      </c>
      <c r="V1171" s="66" t="s">
        <v>742</v>
      </c>
      <c r="W1171" s="44" t="s">
        <v>2226</v>
      </c>
      <c r="X1171" s="44">
        <v>0</v>
      </c>
      <c r="Y1171" s="454"/>
    </row>
    <row r="1172" spans="1:25" ht="42.75" customHeight="1">
      <c r="A1172" s="78"/>
      <c r="B1172" s="79"/>
      <c r="C1172" s="79"/>
      <c r="D1172" s="79"/>
      <c r="E1172" s="67"/>
      <c r="F1172" s="79"/>
      <c r="G1172" s="67"/>
      <c r="H1172" s="66">
        <v>21605</v>
      </c>
      <c r="I1172" s="58" t="s">
        <v>743</v>
      </c>
      <c r="J1172" s="265">
        <v>1526912.36</v>
      </c>
      <c r="K1172" s="228">
        <v>1090950</v>
      </c>
      <c r="L1172" s="63">
        <v>1090030</v>
      </c>
      <c r="M1172" s="67">
        <f>L1172/K1172</f>
        <v>0.99915669829048082</v>
      </c>
      <c r="N1172" s="63">
        <v>198931</v>
      </c>
      <c r="O1172" s="67">
        <f>L1172/N1172-1</f>
        <v>4.4794375939396076</v>
      </c>
      <c r="T1172" s="72" t="s">
        <v>1073</v>
      </c>
      <c r="U1172" s="44">
        <v>41190</v>
      </c>
      <c r="V1172" s="58" t="s">
        <v>743</v>
      </c>
      <c r="W1172" s="44" t="s">
        <v>2480</v>
      </c>
      <c r="X1172" s="44">
        <v>0</v>
      </c>
      <c r="Y1172" s="455" t="s">
        <v>3327</v>
      </c>
    </row>
    <row r="1173" spans="1:25" ht="18" customHeight="1">
      <c r="A1173" s="78"/>
      <c r="B1173" s="79"/>
      <c r="C1173" s="79"/>
      <c r="D1173" s="79"/>
      <c r="E1173" s="67"/>
      <c r="F1173" s="79"/>
      <c r="G1173" s="67"/>
      <c r="H1173" s="66">
        <v>2160501</v>
      </c>
      <c r="I1173" s="66" t="s">
        <v>744</v>
      </c>
      <c r="J1173" s="260">
        <v>0</v>
      </c>
      <c r="K1173" s="260"/>
      <c r="L1173" s="63">
        <v>22183</v>
      </c>
      <c r="M1173" s="67"/>
      <c r="N1173" s="63">
        <v>0</v>
      </c>
      <c r="O1173" s="67"/>
      <c r="T1173" s="71" t="s">
        <v>1074</v>
      </c>
      <c r="U1173" s="44">
        <v>0</v>
      </c>
      <c r="V1173" s="66" t="s">
        <v>744</v>
      </c>
      <c r="W1173" s="44" t="s">
        <v>2246</v>
      </c>
      <c r="X1173" s="44">
        <v>0</v>
      </c>
      <c r="Y1173" s="454"/>
    </row>
    <row r="1174" spans="1:25" ht="18" customHeight="1">
      <c r="A1174" s="78"/>
      <c r="B1174" s="79"/>
      <c r="C1174" s="79"/>
      <c r="D1174" s="79"/>
      <c r="E1174" s="67"/>
      <c r="F1174" s="79"/>
      <c r="G1174" s="67"/>
      <c r="H1174" s="66">
        <v>2160502</v>
      </c>
      <c r="I1174" s="66" t="s">
        <v>745</v>
      </c>
      <c r="J1174" s="260">
        <v>1526912.36</v>
      </c>
      <c r="K1174" s="260"/>
      <c r="L1174" s="63">
        <v>1067847</v>
      </c>
      <c r="M1174" s="59"/>
      <c r="N1174" s="63">
        <v>198931</v>
      </c>
      <c r="O1174" s="67">
        <f>L1174/N1174-1</f>
        <v>4.3679265675033054</v>
      </c>
      <c r="T1174" s="72" t="s">
        <v>1075</v>
      </c>
      <c r="U1174" s="44">
        <v>0</v>
      </c>
      <c r="V1174" s="66" t="s">
        <v>745</v>
      </c>
      <c r="W1174" s="44" t="s">
        <v>2481</v>
      </c>
      <c r="X1174" s="44">
        <v>0</v>
      </c>
      <c r="Y1174" s="454"/>
    </row>
    <row r="1175" spans="1:25" ht="18" customHeight="1">
      <c r="A1175" s="78"/>
      <c r="B1175" s="79"/>
      <c r="C1175" s="79"/>
      <c r="D1175" s="79"/>
      <c r="E1175" s="67"/>
      <c r="F1175" s="79"/>
      <c r="G1175" s="67"/>
      <c r="H1175" s="66">
        <v>2160503</v>
      </c>
      <c r="I1175" s="58" t="s">
        <v>746</v>
      </c>
      <c r="J1175" s="261">
        <v>337492.39</v>
      </c>
      <c r="K1175" s="231">
        <v>211869</v>
      </c>
      <c r="L1175" s="56">
        <v>211869</v>
      </c>
      <c r="M1175" s="67">
        <f>L1175/K1175</f>
        <v>1</v>
      </c>
      <c r="N1175" s="56">
        <v>354228</v>
      </c>
      <c r="O1175" s="67">
        <f>L1175/N1175-1</f>
        <v>-0.40188522646431113</v>
      </c>
      <c r="T1175" s="72" t="s">
        <v>1076</v>
      </c>
      <c r="U1175" s="44">
        <v>0</v>
      </c>
      <c r="V1175" s="58" t="s">
        <v>746</v>
      </c>
      <c r="W1175" s="44" t="s">
        <v>2482</v>
      </c>
      <c r="X1175" s="44">
        <v>336089</v>
      </c>
      <c r="Y1175" s="454"/>
    </row>
    <row r="1176" spans="1:25" ht="39.75" customHeight="1">
      <c r="A1176" s="78"/>
      <c r="B1176" s="79"/>
      <c r="C1176" s="79"/>
      <c r="D1176" s="79"/>
      <c r="E1176" s="67"/>
      <c r="F1176" s="79"/>
      <c r="G1176" s="67"/>
      <c r="H1176" s="66">
        <v>2160504</v>
      </c>
      <c r="I1176" s="58" t="s">
        <v>747</v>
      </c>
      <c r="J1176" s="260">
        <v>1267.3900000000001</v>
      </c>
      <c r="K1176" s="228">
        <v>1301</v>
      </c>
      <c r="L1176" s="63">
        <v>1301</v>
      </c>
      <c r="M1176" s="67">
        <f>L1176/K1176</f>
        <v>1</v>
      </c>
      <c r="N1176" s="63">
        <v>988</v>
      </c>
      <c r="O1176" s="67">
        <f>L1176/N1176-1</f>
        <v>0.3168016194331984</v>
      </c>
      <c r="T1176" s="72" t="s">
        <v>1077</v>
      </c>
      <c r="U1176" s="44">
        <v>0</v>
      </c>
      <c r="V1176" s="58" t="s">
        <v>747</v>
      </c>
      <c r="W1176" s="44" t="s">
        <v>2483</v>
      </c>
      <c r="X1176" s="44">
        <v>0</v>
      </c>
      <c r="Y1176" s="455" t="s">
        <v>3266</v>
      </c>
    </row>
    <row r="1177" spans="1:25" ht="18" customHeight="1">
      <c r="A1177" s="78"/>
      <c r="B1177" s="79"/>
      <c r="C1177" s="79"/>
      <c r="D1177" s="79"/>
      <c r="E1177" s="67"/>
      <c r="F1177" s="79"/>
      <c r="G1177" s="67"/>
      <c r="H1177" s="66">
        <v>2160505</v>
      </c>
      <c r="I1177" s="66" t="s">
        <v>1101</v>
      </c>
      <c r="J1177" s="260">
        <v>406.88</v>
      </c>
      <c r="K1177" s="260"/>
      <c r="L1177" s="63">
        <v>416</v>
      </c>
      <c r="M1177" s="67"/>
      <c r="N1177" s="63">
        <v>380</v>
      </c>
      <c r="O1177" s="67">
        <f>L1177/N1177-1</f>
        <v>9.473684210526323E-2</v>
      </c>
      <c r="T1177" s="72" t="s">
        <v>1078</v>
      </c>
      <c r="U1177" s="44">
        <v>0</v>
      </c>
      <c r="V1177" s="66" t="s">
        <v>1101</v>
      </c>
      <c r="W1177" s="44" t="s">
        <v>2484</v>
      </c>
      <c r="X1177" s="44">
        <v>0</v>
      </c>
      <c r="Y1177" s="454"/>
    </row>
    <row r="1178" spans="1:25" ht="18" customHeight="1">
      <c r="A1178" s="78"/>
      <c r="B1178" s="79"/>
      <c r="C1178" s="79"/>
      <c r="D1178" s="79"/>
      <c r="E1178" s="67"/>
      <c r="F1178" s="79"/>
      <c r="G1178" s="67"/>
      <c r="H1178" s="66">
        <v>2160599</v>
      </c>
      <c r="I1178" s="66" t="s">
        <v>1102</v>
      </c>
      <c r="J1178" s="260">
        <v>860.51</v>
      </c>
      <c r="K1178" s="260"/>
      <c r="L1178" s="63">
        <v>885</v>
      </c>
      <c r="M1178" s="67"/>
      <c r="N1178" s="63">
        <v>608</v>
      </c>
      <c r="O1178" s="67">
        <f>L1178/N1178-1</f>
        <v>0.45559210526315796</v>
      </c>
      <c r="T1178" s="72" t="s">
        <v>1079</v>
      </c>
      <c r="U1178" s="44">
        <v>0</v>
      </c>
      <c r="V1178" s="66" t="s">
        <v>1102</v>
      </c>
      <c r="W1178" s="44" t="s">
        <v>2485</v>
      </c>
      <c r="X1178" s="44">
        <v>0</v>
      </c>
      <c r="Y1178" s="454"/>
    </row>
    <row r="1179" spans="1:25" ht="18" customHeight="1">
      <c r="A1179" s="78"/>
      <c r="B1179" s="79"/>
      <c r="C1179" s="79"/>
      <c r="D1179" s="79"/>
      <c r="E1179" s="67"/>
      <c r="F1179" s="79"/>
      <c r="G1179" s="67"/>
      <c r="H1179" s="66">
        <v>21606</v>
      </c>
      <c r="I1179" s="66" t="s">
        <v>1103</v>
      </c>
      <c r="J1179" s="79"/>
      <c r="K1179" s="79"/>
      <c r="L1179" s="63">
        <v>0</v>
      </c>
      <c r="M1179" s="67"/>
      <c r="N1179" s="63">
        <v>0</v>
      </c>
      <c r="O1179" s="67"/>
      <c r="T1179" s="72" t="s">
        <v>1080</v>
      </c>
      <c r="U1179" s="44">
        <v>0</v>
      </c>
      <c r="V1179" s="66" t="s">
        <v>1103</v>
      </c>
      <c r="W1179" s="44" t="s">
        <v>2486</v>
      </c>
      <c r="X1179" s="44">
        <v>0</v>
      </c>
      <c r="Y1179" s="454"/>
    </row>
    <row r="1180" spans="1:25" ht="18" customHeight="1">
      <c r="A1180" s="78"/>
      <c r="B1180" s="79"/>
      <c r="C1180" s="79"/>
      <c r="D1180" s="79"/>
      <c r="E1180" s="67"/>
      <c r="F1180" s="79"/>
      <c r="G1180" s="67"/>
      <c r="H1180" s="66">
        <v>2160601</v>
      </c>
      <c r="I1180" s="66" t="s">
        <v>748</v>
      </c>
      <c r="J1180" s="79"/>
      <c r="K1180" s="79"/>
      <c r="L1180" s="63">
        <v>0</v>
      </c>
      <c r="M1180" s="67"/>
      <c r="N1180" s="63">
        <v>0</v>
      </c>
      <c r="O1180" s="67"/>
      <c r="T1180" s="72" t="s">
        <v>1081</v>
      </c>
      <c r="U1180" s="44">
        <v>0</v>
      </c>
      <c r="V1180" s="66" t="s">
        <v>748</v>
      </c>
      <c r="W1180" s="44" t="s">
        <v>2487</v>
      </c>
      <c r="X1180" s="44">
        <v>336089</v>
      </c>
      <c r="Y1180" s="454"/>
    </row>
    <row r="1181" spans="1:25" ht="18" customHeight="1">
      <c r="A1181" s="78"/>
      <c r="B1181" s="79"/>
      <c r="C1181" s="79"/>
      <c r="D1181" s="79"/>
      <c r="E1181" s="67"/>
      <c r="F1181" s="79"/>
      <c r="G1181" s="67"/>
      <c r="H1181" s="66">
        <v>2160602</v>
      </c>
      <c r="I1181" s="66" t="s">
        <v>1110</v>
      </c>
      <c r="J1181" s="79"/>
      <c r="K1181" s="79"/>
      <c r="L1181" s="63">
        <v>0</v>
      </c>
      <c r="M1181" s="67"/>
      <c r="N1181" s="63">
        <v>0</v>
      </c>
      <c r="O1181" s="67"/>
      <c r="T1181" s="72" t="s">
        <v>1082</v>
      </c>
      <c r="U1181" s="44">
        <v>0</v>
      </c>
      <c r="V1181" s="66" t="s">
        <v>1110</v>
      </c>
      <c r="W1181" s="44" t="s">
        <v>2488</v>
      </c>
      <c r="X1181" s="44">
        <v>136</v>
      </c>
      <c r="Y1181" s="454"/>
    </row>
    <row r="1182" spans="1:25" ht="18" customHeight="1">
      <c r="A1182" s="78"/>
      <c r="B1182" s="79"/>
      <c r="C1182" s="79"/>
      <c r="D1182" s="79"/>
      <c r="E1182" s="67"/>
      <c r="F1182" s="79"/>
      <c r="G1182" s="67"/>
      <c r="H1182" s="66">
        <v>2160603</v>
      </c>
      <c r="I1182" s="66" t="s">
        <v>749</v>
      </c>
      <c r="J1182" s="79"/>
      <c r="K1182" s="79"/>
      <c r="L1182" s="63">
        <v>0</v>
      </c>
      <c r="M1182" s="67"/>
      <c r="N1182" s="63">
        <v>0</v>
      </c>
      <c r="O1182" s="67"/>
      <c r="T1182" s="71" t="s">
        <v>771</v>
      </c>
      <c r="U1182" s="44">
        <v>51715</v>
      </c>
      <c r="V1182" s="66" t="s">
        <v>749</v>
      </c>
      <c r="W1182" s="44" t="s">
        <v>2489</v>
      </c>
      <c r="X1182" s="44">
        <v>136</v>
      </c>
      <c r="Y1182" s="454"/>
    </row>
    <row r="1183" spans="1:25" ht="18" customHeight="1">
      <c r="A1183" s="78"/>
      <c r="B1183" s="79"/>
      <c r="C1183" s="79"/>
      <c r="D1183" s="79"/>
      <c r="E1183" s="67"/>
      <c r="F1183" s="79"/>
      <c r="G1183" s="67"/>
      <c r="H1183" s="66">
        <v>2160607</v>
      </c>
      <c r="I1183" s="58" t="s">
        <v>750</v>
      </c>
      <c r="J1183" s="79"/>
      <c r="K1183" s="228">
        <v>3829</v>
      </c>
      <c r="L1183" s="63">
        <v>3829</v>
      </c>
      <c r="M1183" s="67">
        <f>L1183/K1183</f>
        <v>1</v>
      </c>
      <c r="N1183" s="63">
        <v>5074</v>
      </c>
      <c r="O1183" s="67">
        <f>L1183/N1183-1</f>
        <v>-0.24536854552621201</v>
      </c>
      <c r="T1183" s="72" t="s">
        <v>772</v>
      </c>
      <c r="U1183" s="44">
        <v>0</v>
      </c>
      <c r="V1183" s="58" t="s">
        <v>750</v>
      </c>
      <c r="W1183" s="44" t="s">
        <v>1621</v>
      </c>
      <c r="X1183" s="44">
        <v>250006</v>
      </c>
      <c r="Y1183" s="454"/>
    </row>
    <row r="1184" spans="1:25" ht="18" customHeight="1">
      <c r="A1184" s="78"/>
      <c r="B1184" s="79"/>
      <c r="C1184" s="79"/>
      <c r="D1184" s="79"/>
      <c r="E1184" s="67"/>
      <c r="F1184" s="79"/>
      <c r="G1184" s="67"/>
      <c r="H1184" s="66">
        <v>2160699</v>
      </c>
      <c r="I1184" s="66" t="s">
        <v>751</v>
      </c>
      <c r="J1184" s="79"/>
      <c r="K1184" s="79"/>
      <c r="L1184" s="63">
        <v>0</v>
      </c>
      <c r="M1184" s="67"/>
      <c r="N1184" s="63">
        <v>0</v>
      </c>
      <c r="O1184" s="67"/>
      <c r="T1184" s="72" t="s">
        <v>773</v>
      </c>
      <c r="U1184" s="44">
        <v>0</v>
      </c>
      <c r="V1184" s="66" t="s">
        <v>751</v>
      </c>
      <c r="W1184" s="44" t="s">
        <v>2490</v>
      </c>
      <c r="X1184" s="44">
        <v>0</v>
      </c>
      <c r="Y1184" s="454"/>
    </row>
    <row r="1185" spans="1:25" ht="18" customHeight="1">
      <c r="A1185" s="78"/>
      <c r="B1185" s="79"/>
      <c r="C1185" s="79"/>
      <c r="D1185" s="79"/>
      <c r="E1185" s="67"/>
      <c r="F1185" s="79"/>
      <c r="G1185" s="67"/>
      <c r="H1185" s="66">
        <v>21699</v>
      </c>
      <c r="I1185" s="66" t="s">
        <v>752</v>
      </c>
      <c r="J1185" s="79"/>
      <c r="K1185" s="79"/>
      <c r="L1185" s="63">
        <v>0</v>
      </c>
      <c r="M1185" s="67"/>
      <c r="N1185" s="63">
        <v>0</v>
      </c>
      <c r="O1185" s="67"/>
      <c r="T1185" s="72" t="s">
        <v>774</v>
      </c>
      <c r="U1185" s="44">
        <v>0</v>
      </c>
      <c r="V1185" s="66" t="s">
        <v>752</v>
      </c>
      <c r="W1185" s="44" t="s">
        <v>2491</v>
      </c>
      <c r="X1185" s="44">
        <v>0</v>
      </c>
      <c r="Y1185" s="454"/>
    </row>
    <row r="1186" spans="1:25" ht="18" customHeight="1">
      <c r="A1186" s="78"/>
      <c r="B1186" s="79"/>
      <c r="C1186" s="79"/>
      <c r="D1186" s="79"/>
      <c r="E1186" s="67"/>
      <c r="F1186" s="79"/>
      <c r="G1186" s="67"/>
      <c r="H1186" s="66">
        <v>2169901</v>
      </c>
      <c r="I1186" s="66" t="s">
        <v>753</v>
      </c>
      <c r="J1186" s="79"/>
      <c r="K1186" s="79"/>
      <c r="L1186" s="63">
        <v>0</v>
      </c>
      <c r="M1186" s="67"/>
      <c r="N1186" s="63">
        <v>0</v>
      </c>
      <c r="O1186" s="67"/>
      <c r="T1186" s="72" t="s">
        <v>775</v>
      </c>
      <c r="U1186" s="44">
        <v>0</v>
      </c>
      <c r="V1186" s="66" t="s">
        <v>753</v>
      </c>
      <c r="W1186" s="44" t="s">
        <v>2492</v>
      </c>
      <c r="X1186" s="44">
        <v>0</v>
      </c>
      <c r="Y1186" s="454"/>
    </row>
    <row r="1187" spans="1:25" ht="18" customHeight="1">
      <c r="A1187" s="78"/>
      <c r="B1187" s="79"/>
      <c r="C1187" s="79"/>
      <c r="D1187" s="79"/>
      <c r="E1187" s="67"/>
      <c r="F1187" s="79"/>
      <c r="G1187" s="67"/>
      <c r="H1187" s="66">
        <v>2169999</v>
      </c>
      <c r="I1187" s="66" t="s">
        <v>754</v>
      </c>
      <c r="J1187" s="79"/>
      <c r="K1187" s="79"/>
      <c r="L1187" s="63">
        <v>0</v>
      </c>
      <c r="M1187" s="67"/>
      <c r="N1187" s="63">
        <v>0</v>
      </c>
      <c r="O1187" s="67"/>
      <c r="T1187" s="72" t="s">
        <v>776</v>
      </c>
      <c r="U1187" s="44">
        <v>0</v>
      </c>
      <c r="V1187" s="66" t="s">
        <v>754</v>
      </c>
      <c r="W1187" s="44" t="s">
        <v>2493</v>
      </c>
      <c r="X1187" s="44">
        <v>0</v>
      </c>
      <c r="Y1187" s="454"/>
    </row>
    <row r="1188" spans="1:25" s="84" customFormat="1" ht="18" customHeight="1">
      <c r="A1188" s="83"/>
      <c r="B1188" s="82"/>
      <c r="C1188" s="82"/>
      <c r="D1188" s="82"/>
      <c r="E1188" s="59"/>
      <c r="F1188" s="82"/>
      <c r="G1188" s="59"/>
      <c r="H1188" s="58">
        <v>217</v>
      </c>
      <c r="I1188" s="66" t="s">
        <v>755</v>
      </c>
      <c r="J1188" s="79"/>
      <c r="K1188" s="79"/>
      <c r="L1188" s="63">
        <v>0</v>
      </c>
      <c r="M1188" s="67"/>
      <c r="N1188" s="63">
        <v>0</v>
      </c>
      <c r="O1188" s="67"/>
      <c r="P1188" s="60"/>
      <c r="T1188" s="71" t="s">
        <v>506</v>
      </c>
      <c r="U1188" s="84">
        <v>0</v>
      </c>
      <c r="V1188" s="66" t="s">
        <v>755</v>
      </c>
      <c r="W1188" s="44" t="s">
        <v>2494</v>
      </c>
      <c r="X1188" s="44">
        <v>0</v>
      </c>
      <c r="Y1188" s="454"/>
    </row>
    <row r="1189" spans="1:25" ht="18" customHeight="1">
      <c r="A1189" s="78"/>
      <c r="B1189" s="79"/>
      <c r="C1189" s="79"/>
      <c r="D1189" s="79"/>
      <c r="E1189" s="67"/>
      <c r="F1189" s="79"/>
      <c r="G1189" s="67"/>
      <c r="H1189" s="66">
        <v>21701</v>
      </c>
      <c r="I1189" s="66" t="s">
        <v>756</v>
      </c>
      <c r="J1189" s="79"/>
      <c r="K1189" s="79"/>
      <c r="L1189" s="63">
        <v>0</v>
      </c>
      <c r="M1189" s="67"/>
      <c r="N1189" s="63">
        <v>0</v>
      </c>
      <c r="O1189" s="67"/>
      <c r="T1189" s="72" t="s">
        <v>777</v>
      </c>
      <c r="U1189" s="44">
        <v>0</v>
      </c>
      <c r="V1189" s="66" t="s">
        <v>756</v>
      </c>
      <c r="W1189" s="44" t="s">
        <v>2245</v>
      </c>
      <c r="X1189" s="44">
        <v>0</v>
      </c>
      <c r="Y1189" s="454"/>
    </row>
    <row r="1190" spans="1:25" ht="18" customHeight="1">
      <c r="A1190" s="78"/>
      <c r="B1190" s="79"/>
      <c r="C1190" s="79"/>
      <c r="D1190" s="79"/>
      <c r="E1190" s="67"/>
      <c r="F1190" s="79"/>
      <c r="G1190" s="67"/>
      <c r="H1190" s="66">
        <v>2170101</v>
      </c>
      <c r="I1190" s="66" t="s">
        <v>757</v>
      </c>
      <c r="J1190" s="79"/>
      <c r="K1190" s="79"/>
      <c r="L1190" s="63">
        <v>0</v>
      </c>
      <c r="M1190" s="67"/>
      <c r="N1190" s="63">
        <v>0</v>
      </c>
      <c r="O1190" s="67"/>
      <c r="T1190" s="72" t="s">
        <v>778</v>
      </c>
      <c r="U1190" s="44">
        <v>0</v>
      </c>
      <c r="V1190" s="66" t="s">
        <v>757</v>
      </c>
      <c r="W1190" s="44" t="s">
        <v>2495</v>
      </c>
      <c r="X1190" s="44">
        <v>0</v>
      </c>
      <c r="Y1190" s="454"/>
    </row>
    <row r="1191" spans="1:25" ht="18" customHeight="1">
      <c r="A1191" s="78"/>
      <c r="B1191" s="79"/>
      <c r="C1191" s="79"/>
      <c r="D1191" s="79"/>
      <c r="E1191" s="67"/>
      <c r="F1191" s="79"/>
      <c r="G1191" s="67"/>
      <c r="H1191" s="66">
        <v>2170102</v>
      </c>
      <c r="I1191" s="66" t="s">
        <v>758</v>
      </c>
      <c r="J1191" s="79"/>
      <c r="K1191" s="79"/>
      <c r="L1191" s="63">
        <v>0</v>
      </c>
      <c r="M1191" s="67"/>
      <c r="N1191" s="63">
        <v>0</v>
      </c>
      <c r="O1191" s="67"/>
      <c r="T1191" s="72" t="s">
        <v>779</v>
      </c>
      <c r="U1191" s="44">
        <v>51715</v>
      </c>
      <c r="V1191" s="66" t="s">
        <v>758</v>
      </c>
      <c r="W1191" s="44" t="s">
        <v>2496</v>
      </c>
      <c r="X1191" s="44">
        <v>0</v>
      </c>
      <c r="Y1191" s="454"/>
    </row>
    <row r="1192" spans="1:25" ht="18" customHeight="1">
      <c r="A1192" s="78"/>
      <c r="B1192" s="79"/>
      <c r="C1192" s="79"/>
      <c r="D1192" s="79"/>
      <c r="E1192" s="67"/>
      <c r="F1192" s="79"/>
      <c r="G1192" s="67"/>
      <c r="H1192" s="66">
        <v>2170103</v>
      </c>
      <c r="I1192" s="66" t="s">
        <v>759</v>
      </c>
      <c r="J1192" s="79"/>
      <c r="K1192" s="79"/>
      <c r="L1192" s="63">
        <v>3829</v>
      </c>
      <c r="M1192" s="67"/>
      <c r="N1192" s="63">
        <v>5074</v>
      </c>
      <c r="O1192" s="67">
        <f>L1192/N1192-1</f>
        <v>-0.24536854552621201</v>
      </c>
      <c r="T1192" s="72"/>
      <c r="V1192" s="66" t="s">
        <v>759</v>
      </c>
      <c r="W1192" s="44" t="s">
        <v>2497</v>
      </c>
      <c r="X1192" s="44">
        <v>250006</v>
      </c>
      <c r="Y1192" s="454"/>
    </row>
    <row r="1193" spans="1:25" ht="54.75" customHeight="1">
      <c r="A1193" s="78"/>
      <c r="B1193" s="79"/>
      <c r="C1193" s="79"/>
      <c r="D1193" s="79"/>
      <c r="E1193" s="67"/>
      <c r="F1193" s="79"/>
      <c r="G1193" s="67"/>
      <c r="H1193" s="66">
        <v>2170104</v>
      </c>
      <c r="I1193" s="58" t="s">
        <v>760</v>
      </c>
      <c r="J1193" s="260">
        <v>336089</v>
      </c>
      <c r="K1193" s="228">
        <v>206710</v>
      </c>
      <c r="L1193" s="63">
        <v>206710</v>
      </c>
      <c r="M1193" s="67">
        <f>L1193/K1193</f>
        <v>1</v>
      </c>
      <c r="N1193" s="63">
        <v>308597</v>
      </c>
      <c r="O1193" s="67">
        <f>L1193/N1193-1</f>
        <v>-0.3301619912053585</v>
      </c>
      <c r="T1193" s="72"/>
      <c r="V1193" s="58" t="s">
        <v>760</v>
      </c>
      <c r="W1193" s="44" t="s">
        <v>1622</v>
      </c>
      <c r="X1193" s="44">
        <v>95123</v>
      </c>
      <c r="Y1193" s="455" t="s">
        <v>3267</v>
      </c>
    </row>
    <row r="1194" spans="1:25" ht="18" customHeight="1">
      <c r="A1194" s="78"/>
      <c r="B1194" s="79"/>
      <c r="C1194" s="79"/>
      <c r="D1194" s="79"/>
      <c r="E1194" s="67"/>
      <c r="F1194" s="79"/>
      <c r="G1194" s="67"/>
      <c r="H1194" s="66">
        <v>2170150</v>
      </c>
      <c r="I1194" s="66" t="s">
        <v>761</v>
      </c>
      <c r="J1194" s="79"/>
      <c r="K1194" s="79"/>
      <c r="L1194" s="63">
        <v>0</v>
      </c>
      <c r="M1194" s="67"/>
      <c r="N1194" s="63">
        <v>0</v>
      </c>
      <c r="O1194" s="67"/>
      <c r="T1194" s="72"/>
      <c r="V1194" s="66" t="s">
        <v>761</v>
      </c>
      <c r="W1194" s="84" t="s">
        <v>2498</v>
      </c>
      <c r="X1194" s="84">
        <v>58088</v>
      </c>
      <c r="Y1194" s="454"/>
    </row>
    <row r="1195" spans="1:25" ht="18" customHeight="1">
      <c r="A1195" s="78"/>
      <c r="B1195" s="79"/>
      <c r="C1195" s="79"/>
      <c r="D1195" s="79"/>
      <c r="E1195" s="67"/>
      <c r="F1195" s="79"/>
      <c r="G1195" s="67"/>
      <c r="H1195" s="66">
        <v>2170199</v>
      </c>
      <c r="I1195" s="66" t="s">
        <v>762</v>
      </c>
      <c r="J1195" s="79"/>
      <c r="K1195" s="79"/>
      <c r="L1195" s="63">
        <v>0</v>
      </c>
      <c r="M1195" s="67"/>
      <c r="N1195" s="63">
        <v>0</v>
      </c>
      <c r="O1195" s="67"/>
      <c r="T1195" s="72"/>
      <c r="V1195" s="66" t="s">
        <v>762</v>
      </c>
      <c r="W1195" s="44" t="s">
        <v>2224</v>
      </c>
      <c r="X1195" s="44">
        <v>28534</v>
      </c>
      <c r="Y1195" s="454"/>
    </row>
    <row r="1196" spans="1:25" ht="18" customHeight="1">
      <c r="A1196" s="78"/>
      <c r="B1196" s="79"/>
      <c r="C1196" s="79"/>
      <c r="D1196" s="79"/>
      <c r="E1196" s="67"/>
      <c r="F1196" s="79"/>
      <c r="G1196" s="67"/>
      <c r="H1196" s="66">
        <v>21702</v>
      </c>
      <c r="I1196" s="66" t="s">
        <v>763</v>
      </c>
      <c r="J1196" s="79"/>
      <c r="K1196" s="79"/>
      <c r="L1196" s="63">
        <v>0</v>
      </c>
      <c r="M1196" s="67"/>
      <c r="N1196" s="63">
        <v>0</v>
      </c>
      <c r="O1196" s="67"/>
      <c r="T1196" s="72"/>
      <c r="V1196" s="66" t="s">
        <v>763</v>
      </c>
      <c r="W1196" s="44" t="s">
        <v>2225</v>
      </c>
      <c r="X1196" s="44">
        <v>944</v>
      </c>
      <c r="Y1196" s="454"/>
    </row>
    <row r="1197" spans="1:25" ht="18" customHeight="1">
      <c r="A1197" s="78"/>
      <c r="B1197" s="79"/>
      <c r="C1197" s="79"/>
      <c r="D1197" s="79"/>
      <c r="E1197" s="67"/>
      <c r="F1197" s="79"/>
      <c r="G1197" s="67"/>
      <c r="H1197" s="66">
        <v>2170201</v>
      </c>
      <c r="I1197" s="66" t="s">
        <v>764</v>
      </c>
      <c r="J1197" s="79"/>
      <c r="K1197" s="79"/>
      <c r="L1197" s="63">
        <v>0</v>
      </c>
      <c r="M1197" s="67"/>
      <c r="N1197" s="63">
        <v>0</v>
      </c>
      <c r="O1197" s="67"/>
      <c r="T1197" s="72"/>
      <c r="V1197" s="66" t="s">
        <v>764</v>
      </c>
      <c r="W1197" s="44" t="s">
        <v>2226</v>
      </c>
      <c r="X1197" s="44">
        <v>0</v>
      </c>
      <c r="Y1197" s="454"/>
    </row>
    <row r="1198" spans="1:25" ht="18" customHeight="1">
      <c r="A1198" s="78"/>
      <c r="B1198" s="79"/>
      <c r="C1198" s="79"/>
      <c r="D1198" s="79"/>
      <c r="E1198" s="67"/>
      <c r="F1198" s="79"/>
      <c r="G1198" s="67"/>
      <c r="H1198" s="66">
        <v>2170202</v>
      </c>
      <c r="I1198" s="66" t="s">
        <v>765</v>
      </c>
      <c r="J1198" s="79">
        <v>336089</v>
      </c>
      <c r="K1198" s="79"/>
      <c r="L1198" s="63">
        <v>206710</v>
      </c>
      <c r="M1198" s="67"/>
      <c r="N1198" s="63">
        <v>308597</v>
      </c>
      <c r="O1198" s="67">
        <f>L1198/N1198-1</f>
        <v>-0.3301619912053585</v>
      </c>
      <c r="T1198" s="72"/>
      <c r="V1198" s="66" t="s">
        <v>765</v>
      </c>
      <c r="W1198" s="44" t="s">
        <v>2499</v>
      </c>
      <c r="X1198" s="44">
        <v>684</v>
      </c>
      <c r="Y1198" s="454"/>
    </row>
    <row r="1199" spans="1:25" ht="18" customHeight="1">
      <c r="A1199" s="78"/>
      <c r="B1199" s="79"/>
      <c r="C1199" s="79"/>
      <c r="D1199" s="79"/>
      <c r="E1199" s="67"/>
      <c r="F1199" s="79"/>
      <c r="G1199" s="67"/>
      <c r="H1199" s="66">
        <v>2170203</v>
      </c>
      <c r="I1199" s="58" t="s">
        <v>766</v>
      </c>
      <c r="J1199" s="79"/>
      <c r="K1199" s="79"/>
      <c r="L1199" s="63">
        <v>0</v>
      </c>
      <c r="M1199" s="67"/>
      <c r="N1199" s="63">
        <v>0</v>
      </c>
      <c r="O1199" s="67"/>
      <c r="T1199" s="72"/>
      <c r="V1199" s="58" t="s">
        <v>766</v>
      </c>
      <c r="W1199" s="44" t="s">
        <v>2500</v>
      </c>
      <c r="X1199" s="44">
        <v>1284</v>
      </c>
      <c r="Y1199" s="454"/>
    </row>
    <row r="1200" spans="1:25" ht="18" customHeight="1">
      <c r="A1200" s="78"/>
      <c r="B1200" s="79"/>
      <c r="C1200" s="79"/>
      <c r="D1200" s="79"/>
      <c r="E1200" s="67"/>
      <c r="F1200" s="79"/>
      <c r="G1200" s="67"/>
      <c r="H1200" s="66">
        <v>2170204</v>
      </c>
      <c r="I1200" s="66" t="s">
        <v>767</v>
      </c>
      <c r="J1200" s="79"/>
      <c r="K1200" s="79"/>
      <c r="L1200" s="63">
        <v>0</v>
      </c>
      <c r="M1200" s="67"/>
      <c r="N1200" s="63">
        <v>0</v>
      </c>
      <c r="O1200" s="67"/>
      <c r="T1200" s="72"/>
      <c r="V1200" s="66" t="s">
        <v>767</v>
      </c>
      <c r="W1200" s="44" t="s">
        <v>2501</v>
      </c>
      <c r="X1200" s="44">
        <v>1383</v>
      </c>
      <c r="Y1200" s="454"/>
    </row>
    <row r="1201" spans="1:25" ht="18" customHeight="1">
      <c r="A1201" s="78"/>
      <c r="B1201" s="79"/>
      <c r="C1201" s="79"/>
      <c r="D1201" s="79"/>
      <c r="E1201" s="67"/>
      <c r="F1201" s="79"/>
      <c r="G1201" s="67"/>
      <c r="H1201" s="66">
        <v>2170205</v>
      </c>
      <c r="I1201" s="66" t="s">
        <v>768</v>
      </c>
      <c r="J1201" s="79"/>
      <c r="K1201" s="79"/>
      <c r="L1201" s="63">
        <v>0</v>
      </c>
      <c r="M1201" s="67"/>
      <c r="N1201" s="63">
        <v>0</v>
      </c>
      <c r="O1201" s="67"/>
      <c r="T1201" s="72"/>
      <c r="V1201" s="66" t="s">
        <v>768</v>
      </c>
      <c r="W1201" s="44" t="s">
        <v>2502</v>
      </c>
      <c r="X1201" s="44">
        <v>0</v>
      </c>
      <c r="Y1201" s="454"/>
    </row>
    <row r="1202" spans="1:25" ht="54" customHeight="1">
      <c r="A1202" s="78"/>
      <c r="B1202" s="79"/>
      <c r="C1202" s="79"/>
      <c r="D1202" s="79"/>
      <c r="E1202" s="67"/>
      <c r="F1202" s="79"/>
      <c r="G1202" s="67"/>
      <c r="H1202" s="66">
        <v>2170206</v>
      </c>
      <c r="I1202" s="58" t="s">
        <v>769</v>
      </c>
      <c r="J1202" s="260">
        <v>136</v>
      </c>
      <c r="K1202" s="228">
        <v>29</v>
      </c>
      <c r="L1202" s="63">
        <v>29</v>
      </c>
      <c r="M1202" s="67"/>
      <c r="N1202" s="63">
        <v>39569</v>
      </c>
      <c r="O1202" s="67">
        <f>L1202/N1202-1</f>
        <v>-0.99926710303520427</v>
      </c>
      <c r="T1202" s="72"/>
      <c r="V1202" s="58" t="s">
        <v>769</v>
      </c>
      <c r="W1202" s="44" t="s">
        <v>2503</v>
      </c>
      <c r="X1202" s="44">
        <v>30</v>
      </c>
      <c r="Y1202" s="455" t="s">
        <v>3268</v>
      </c>
    </row>
    <row r="1203" spans="1:25" ht="18" customHeight="1">
      <c r="A1203" s="78"/>
      <c r="B1203" s="79"/>
      <c r="C1203" s="79"/>
      <c r="D1203" s="79"/>
      <c r="E1203" s="67"/>
      <c r="F1203" s="79"/>
      <c r="G1203" s="67"/>
      <c r="H1203" s="66">
        <v>2170207</v>
      </c>
      <c r="I1203" s="66" t="s">
        <v>770</v>
      </c>
      <c r="J1203" s="260">
        <v>136</v>
      </c>
      <c r="K1203" s="260"/>
      <c r="L1203" s="63">
        <v>29</v>
      </c>
      <c r="M1203" s="59"/>
      <c r="N1203" s="63">
        <v>39569</v>
      </c>
      <c r="O1203" s="67">
        <f>L1203/N1203-1</f>
        <v>-0.99926710303520427</v>
      </c>
      <c r="T1203" s="72"/>
      <c r="V1203" s="66" t="s">
        <v>770</v>
      </c>
      <c r="W1203" s="44" t="s">
        <v>2504</v>
      </c>
      <c r="X1203" s="44">
        <v>27</v>
      </c>
      <c r="Y1203" s="454"/>
    </row>
    <row r="1204" spans="1:25" ht="18" customHeight="1">
      <c r="A1204" s="78"/>
      <c r="B1204" s="79"/>
      <c r="C1204" s="79"/>
      <c r="D1204" s="79"/>
      <c r="E1204" s="67"/>
      <c r="F1204" s="79"/>
      <c r="G1204" s="67"/>
      <c r="H1204" s="66">
        <v>2170208</v>
      </c>
      <c r="I1204" s="58" t="s">
        <v>771</v>
      </c>
      <c r="J1204" s="261">
        <v>250006</v>
      </c>
      <c r="K1204" s="231">
        <v>379267</v>
      </c>
      <c r="L1204" s="56">
        <v>379267</v>
      </c>
      <c r="M1204" s="67">
        <f>L1204/K1204</f>
        <v>1</v>
      </c>
      <c r="N1204" s="56">
        <v>378370</v>
      </c>
      <c r="O1204" s="67">
        <f>L1204/N1204-1</f>
        <v>2.3706953511113404E-3</v>
      </c>
      <c r="T1204" s="72"/>
      <c r="V1204" s="58" t="s">
        <v>771</v>
      </c>
      <c r="W1204" s="44" t="s">
        <v>2505</v>
      </c>
      <c r="X1204" s="44">
        <v>0</v>
      </c>
      <c r="Y1204" s="454"/>
    </row>
    <row r="1205" spans="1:25" ht="18" customHeight="1">
      <c r="A1205" s="78"/>
      <c r="B1205" s="79"/>
      <c r="C1205" s="79"/>
      <c r="D1205" s="79"/>
      <c r="E1205" s="67"/>
      <c r="F1205" s="79"/>
      <c r="G1205" s="67"/>
      <c r="H1205" s="66">
        <v>2170299</v>
      </c>
      <c r="I1205" s="58" t="s">
        <v>772</v>
      </c>
      <c r="J1205" s="260">
        <v>0</v>
      </c>
      <c r="K1205" s="260"/>
      <c r="L1205" s="63">
        <v>0</v>
      </c>
      <c r="M1205" s="67"/>
      <c r="N1205" s="63">
        <v>0</v>
      </c>
      <c r="O1205" s="67"/>
      <c r="T1205" s="72"/>
      <c r="V1205" s="58" t="s">
        <v>772</v>
      </c>
      <c r="W1205" s="44" t="s">
        <v>2506</v>
      </c>
      <c r="X1205" s="44">
        <v>15530</v>
      </c>
      <c r="Y1205" s="454"/>
    </row>
    <row r="1206" spans="1:25" ht="18" customHeight="1">
      <c r="A1206" s="78"/>
      <c r="B1206" s="79"/>
      <c r="C1206" s="79"/>
      <c r="D1206" s="79"/>
      <c r="E1206" s="67"/>
      <c r="F1206" s="79"/>
      <c r="G1206" s="67"/>
      <c r="H1206" s="66">
        <v>21703</v>
      </c>
      <c r="I1206" s="58" t="s">
        <v>773</v>
      </c>
      <c r="J1206" s="260">
        <v>0</v>
      </c>
      <c r="K1206" s="260"/>
      <c r="L1206" s="63">
        <v>0</v>
      </c>
      <c r="M1206" s="67"/>
      <c r="N1206" s="63">
        <v>0</v>
      </c>
      <c r="O1206" s="67"/>
      <c r="T1206" s="72"/>
      <c r="V1206" s="58" t="s">
        <v>773</v>
      </c>
      <c r="W1206" s="44" t="s">
        <v>2507</v>
      </c>
      <c r="X1206" s="44">
        <v>547</v>
      </c>
      <c r="Y1206" s="454"/>
    </row>
    <row r="1207" spans="1:25" ht="18" customHeight="1">
      <c r="A1207" s="78"/>
      <c r="B1207" s="79"/>
      <c r="C1207" s="79"/>
      <c r="D1207" s="79"/>
      <c r="E1207" s="67"/>
      <c r="F1207" s="79"/>
      <c r="G1207" s="67"/>
      <c r="H1207" s="66">
        <v>2170301</v>
      </c>
      <c r="I1207" s="58" t="s">
        <v>774</v>
      </c>
      <c r="J1207" s="260">
        <v>0</v>
      </c>
      <c r="K1207" s="260"/>
      <c r="L1207" s="63">
        <v>0</v>
      </c>
      <c r="M1207" s="67"/>
      <c r="N1207" s="63">
        <v>0</v>
      </c>
      <c r="O1207" s="67"/>
      <c r="T1207" s="72"/>
      <c r="V1207" s="58" t="s">
        <v>774</v>
      </c>
      <c r="W1207" s="44" t="s">
        <v>2508</v>
      </c>
      <c r="X1207" s="44">
        <v>111</v>
      </c>
      <c r="Y1207" s="454"/>
    </row>
    <row r="1208" spans="1:25" ht="18" customHeight="1">
      <c r="A1208" s="78"/>
      <c r="B1208" s="79"/>
      <c r="C1208" s="79"/>
      <c r="D1208" s="79"/>
      <c r="E1208" s="67"/>
      <c r="F1208" s="79"/>
      <c r="G1208" s="67"/>
      <c r="H1208" s="66">
        <v>2170302</v>
      </c>
      <c r="I1208" s="58" t="s">
        <v>775</v>
      </c>
      <c r="J1208" s="260">
        <v>0</v>
      </c>
      <c r="K1208" s="260"/>
      <c r="L1208" s="63">
        <v>0</v>
      </c>
      <c r="M1208" s="67"/>
      <c r="N1208" s="63">
        <v>0</v>
      </c>
      <c r="O1208" s="67"/>
      <c r="T1208" s="72"/>
      <c r="V1208" s="58" t="s">
        <v>775</v>
      </c>
      <c r="W1208" s="44" t="s">
        <v>2509</v>
      </c>
      <c r="X1208" s="44">
        <v>531</v>
      </c>
      <c r="Y1208" s="454"/>
    </row>
    <row r="1209" spans="1:25" ht="18" customHeight="1">
      <c r="A1209" s="78"/>
      <c r="B1209" s="79"/>
      <c r="C1209" s="79"/>
      <c r="D1209" s="79"/>
      <c r="E1209" s="67"/>
      <c r="F1209" s="79"/>
      <c r="G1209" s="67"/>
      <c r="H1209" s="66">
        <v>2170303</v>
      </c>
      <c r="I1209" s="58" t="s">
        <v>776</v>
      </c>
      <c r="J1209" s="260">
        <v>0</v>
      </c>
      <c r="K1209" s="260"/>
      <c r="L1209" s="63">
        <v>0</v>
      </c>
      <c r="M1209" s="67"/>
      <c r="N1209" s="63">
        <v>0</v>
      </c>
      <c r="O1209" s="67"/>
      <c r="T1209" s="72"/>
      <c r="V1209" s="58" t="s">
        <v>776</v>
      </c>
      <c r="W1209" s="44" t="s">
        <v>2510</v>
      </c>
      <c r="X1209" s="44">
        <v>0</v>
      </c>
      <c r="Y1209" s="454"/>
    </row>
    <row r="1210" spans="1:25" ht="18" customHeight="1">
      <c r="A1210" s="78"/>
      <c r="B1210" s="79"/>
      <c r="C1210" s="79"/>
      <c r="D1210" s="79"/>
      <c r="E1210" s="67"/>
      <c r="F1210" s="79"/>
      <c r="G1210" s="67"/>
      <c r="H1210" s="66">
        <v>2170304</v>
      </c>
      <c r="I1210" s="58" t="s">
        <v>506</v>
      </c>
      <c r="J1210" s="260">
        <v>0</v>
      </c>
      <c r="K1210" s="260"/>
      <c r="L1210" s="63">
        <v>0</v>
      </c>
      <c r="M1210" s="67"/>
      <c r="N1210" s="63">
        <v>0</v>
      </c>
      <c r="O1210" s="67"/>
      <c r="T1210" s="72"/>
      <c r="V1210" s="58" t="s">
        <v>506</v>
      </c>
      <c r="W1210" s="44" t="s">
        <v>2511</v>
      </c>
      <c r="X1210" s="44">
        <v>0</v>
      </c>
      <c r="Y1210" s="454"/>
    </row>
    <row r="1211" spans="1:25" ht="18" customHeight="1">
      <c r="A1211" s="78"/>
      <c r="B1211" s="79"/>
      <c r="C1211" s="79"/>
      <c r="D1211" s="79"/>
      <c r="E1211" s="67"/>
      <c r="F1211" s="79"/>
      <c r="G1211" s="67"/>
      <c r="H1211" s="66">
        <v>2170399</v>
      </c>
      <c r="I1211" s="58" t="s">
        <v>777</v>
      </c>
      <c r="J1211" s="260">
        <v>0</v>
      </c>
      <c r="K1211" s="260"/>
      <c r="L1211" s="63">
        <v>0</v>
      </c>
      <c r="M1211" s="67"/>
      <c r="N1211" s="63">
        <v>0</v>
      </c>
      <c r="O1211" s="67"/>
      <c r="T1211" s="72"/>
      <c r="V1211" s="58" t="s">
        <v>777</v>
      </c>
      <c r="W1211" s="44" t="s">
        <v>2512</v>
      </c>
      <c r="X1211" s="44">
        <v>0</v>
      </c>
      <c r="Y1211" s="454"/>
    </row>
    <row r="1212" spans="1:25" ht="18" customHeight="1">
      <c r="A1212" s="78"/>
      <c r="B1212" s="79"/>
      <c r="C1212" s="79"/>
      <c r="D1212" s="79"/>
      <c r="E1212" s="67"/>
      <c r="F1212" s="79"/>
      <c r="G1212" s="67"/>
      <c r="H1212" s="66">
        <v>21704</v>
      </c>
      <c r="I1212" s="58" t="s">
        <v>778</v>
      </c>
      <c r="J1212" s="260">
        <v>0</v>
      </c>
      <c r="K1212" s="260"/>
      <c r="L1212" s="63">
        <v>0</v>
      </c>
      <c r="M1212" s="67"/>
      <c r="N1212" s="63">
        <v>0</v>
      </c>
      <c r="O1212" s="67"/>
      <c r="T1212" s="72"/>
      <c r="V1212" s="58" t="s">
        <v>778</v>
      </c>
      <c r="W1212" s="44" t="s">
        <v>2246</v>
      </c>
      <c r="X1212" s="44">
        <v>0</v>
      </c>
      <c r="Y1212" s="454"/>
    </row>
    <row r="1213" spans="1:25" ht="18" customHeight="1">
      <c r="A1213" s="78"/>
      <c r="B1213" s="79"/>
      <c r="C1213" s="79"/>
      <c r="D1213" s="79"/>
      <c r="E1213" s="67"/>
      <c r="F1213" s="79"/>
      <c r="G1213" s="67"/>
      <c r="H1213" s="66">
        <v>2170401</v>
      </c>
      <c r="I1213" s="58" t="s">
        <v>779</v>
      </c>
      <c r="J1213" s="260">
        <v>250006</v>
      </c>
      <c r="K1213" s="228">
        <v>379267</v>
      </c>
      <c r="L1213" s="63">
        <v>379267</v>
      </c>
      <c r="M1213" s="67">
        <f>L1213/K1213</f>
        <v>1</v>
      </c>
      <c r="N1213" s="63">
        <v>378370</v>
      </c>
      <c r="O1213" s="67">
        <f>L1213/N1213-1</f>
        <v>2.3706953511113404E-3</v>
      </c>
      <c r="T1213" s="72"/>
      <c r="V1213" s="58" t="s">
        <v>779</v>
      </c>
      <c r="W1213" s="44" t="s">
        <v>2513</v>
      </c>
      <c r="X1213" s="44">
        <v>8483</v>
      </c>
      <c r="Y1213" s="454"/>
    </row>
    <row r="1214" spans="1:25" ht="18" customHeight="1">
      <c r="A1214" s="78"/>
      <c r="B1214" s="79"/>
      <c r="C1214" s="79"/>
      <c r="D1214" s="79"/>
      <c r="E1214" s="67"/>
      <c r="F1214" s="79"/>
      <c r="G1214" s="67"/>
      <c r="H1214" s="66">
        <v>2170499</v>
      </c>
      <c r="I1214" s="58" t="s">
        <v>780</v>
      </c>
      <c r="J1214" s="261">
        <v>95123</v>
      </c>
      <c r="K1214" s="231">
        <v>81010</v>
      </c>
      <c r="L1214" s="56">
        <v>81010</v>
      </c>
      <c r="M1214" s="67">
        <f>L1214/K1214</f>
        <v>1</v>
      </c>
      <c r="N1214" s="56">
        <v>289669</v>
      </c>
      <c r="O1214" s="67">
        <f>L1214/N1214-1</f>
        <v>-0.72033596967573332</v>
      </c>
      <c r="T1214" s="72"/>
      <c r="V1214" s="58" t="s">
        <v>780</v>
      </c>
      <c r="W1214" s="44" t="s">
        <v>2514</v>
      </c>
      <c r="X1214" s="44">
        <v>10256</v>
      </c>
      <c r="Y1214" s="454"/>
    </row>
    <row r="1215" spans="1:25" ht="36.75" customHeight="1">
      <c r="A1215" s="78"/>
      <c r="B1215" s="79"/>
      <c r="C1215" s="79"/>
      <c r="D1215" s="79"/>
      <c r="E1215" s="67"/>
      <c r="F1215" s="79"/>
      <c r="G1215" s="67"/>
      <c r="H1215" s="66">
        <v>21799</v>
      </c>
      <c r="I1215" s="58" t="s">
        <v>781</v>
      </c>
      <c r="J1215" s="260">
        <v>58088</v>
      </c>
      <c r="K1215" s="228">
        <v>42767</v>
      </c>
      <c r="L1215" s="63">
        <v>42767</v>
      </c>
      <c r="M1215" s="67">
        <f>L1215/K1215</f>
        <v>1</v>
      </c>
      <c r="N1215" s="63">
        <v>215784</v>
      </c>
      <c r="O1215" s="67">
        <f>L1215/N1215-1</f>
        <v>-0.80180643606569535</v>
      </c>
      <c r="T1215" s="72"/>
      <c r="V1215" s="58" t="s">
        <v>781</v>
      </c>
      <c r="W1215" s="44" t="s">
        <v>2224</v>
      </c>
      <c r="X1215" s="44">
        <v>1633</v>
      </c>
      <c r="Y1215" s="455" t="s">
        <v>3269</v>
      </c>
    </row>
    <row r="1216" spans="1:25" ht="18" customHeight="1">
      <c r="A1216" s="78"/>
      <c r="B1216" s="79"/>
      <c r="C1216" s="79"/>
      <c r="D1216" s="79"/>
      <c r="E1216" s="67"/>
      <c r="F1216" s="79"/>
      <c r="G1216" s="67"/>
      <c r="H1216" s="66">
        <v>2179901</v>
      </c>
      <c r="I1216" s="66" t="s">
        <v>1101</v>
      </c>
      <c r="J1216" s="260">
        <v>28534</v>
      </c>
      <c r="K1216" s="260"/>
      <c r="L1216" s="63">
        <v>27053</v>
      </c>
      <c r="M1216" s="67"/>
      <c r="N1216" s="63">
        <v>25467</v>
      </c>
      <c r="O1216" s="67">
        <f>L1216/N1216-1</f>
        <v>6.2276671771311909E-2</v>
      </c>
      <c r="T1216" s="72"/>
      <c r="V1216" s="66" t="s">
        <v>1101</v>
      </c>
      <c r="W1216" s="44" t="s">
        <v>2225</v>
      </c>
      <c r="X1216" s="44">
        <v>0</v>
      </c>
      <c r="Y1216" s="454"/>
    </row>
    <row r="1217" spans="1:25" s="84" customFormat="1" ht="18" customHeight="1">
      <c r="A1217" s="83"/>
      <c r="B1217" s="82"/>
      <c r="C1217" s="82"/>
      <c r="D1217" s="82"/>
      <c r="E1217" s="59"/>
      <c r="F1217" s="82"/>
      <c r="G1217" s="59"/>
      <c r="H1217" s="58">
        <v>219</v>
      </c>
      <c r="I1217" s="66" t="s">
        <v>1102</v>
      </c>
      <c r="J1217" s="260">
        <v>944</v>
      </c>
      <c r="K1217" s="260"/>
      <c r="L1217" s="63">
        <v>607</v>
      </c>
      <c r="M1217" s="67"/>
      <c r="N1217" s="63">
        <v>746</v>
      </c>
      <c r="O1217" s="67">
        <f>L1217/N1217-1</f>
        <v>-0.18632707774798929</v>
      </c>
      <c r="P1217" s="60"/>
      <c r="T1217" s="71"/>
      <c r="V1217" s="66" t="s">
        <v>1102</v>
      </c>
      <c r="W1217" s="44" t="s">
        <v>2226</v>
      </c>
      <c r="X1217" s="44">
        <v>0</v>
      </c>
      <c r="Y1217" s="454"/>
    </row>
    <row r="1218" spans="1:25" ht="18" customHeight="1">
      <c r="A1218" s="78"/>
      <c r="B1218" s="79"/>
      <c r="C1218" s="79"/>
      <c r="D1218" s="79"/>
      <c r="E1218" s="67"/>
      <c r="F1218" s="79"/>
      <c r="G1218" s="67"/>
      <c r="H1218" s="66">
        <v>21901</v>
      </c>
      <c r="I1218" s="66" t="s">
        <v>1103</v>
      </c>
      <c r="J1218" s="260">
        <v>0</v>
      </c>
      <c r="K1218" s="260"/>
      <c r="L1218" s="63">
        <v>0</v>
      </c>
      <c r="M1218" s="67"/>
      <c r="N1218" s="63">
        <v>0</v>
      </c>
      <c r="O1218" s="67"/>
      <c r="T1218" s="72"/>
      <c r="V1218" s="66" t="s">
        <v>1103</v>
      </c>
      <c r="W1218" s="44" t="s">
        <v>2515</v>
      </c>
      <c r="X1218" s="44">
        <v>94</v>
      </c>
      <c r="Y1218" s="454"/>
    </row>
    <row r="1219" spans="1:25" ht="18" customHeight="1">
      <c r="A1219" s="78"/>
      <c r="B1219" s="79"/>
      <c r="C1219" s="79"/>
      <c r="D1219" s="79"/>
      <c r="E1219" s="67"/>
      <c r="F1219" s="79"/>
      <c r="G1219" s="67"/>
      <c r="H1219" s="66">
        <v>21902</v>
      </c>
      <c r="I1219" s="66" t="s">
        <v>782</v>
      </c>
      <c r="J1219" s="260">
        <v>684</v>
      </c>
      <c r="K1219" s="260"/>
      <c r="L1219" s="63">
        <v>733</v>
      </c>
      <c r="M1219" s="67"/>
      <c r="N1219" s="63">
        <v>793</v>
      </c>
      <c r="O1219" s="67">
        <f>L1219/N1219-1</f>
        <v>-7.5662042875157653E-2</v>
      </c>
      <c r="T1219" s="72"/>
      <c r="V1219" s="66" t="s">
        <v>782</v>
      </c>
      <c r="W1219" s="44" t="s">
        <v>2516</v>
      </c>
      <c r="X1219" s="44">
        <v>743</v>
      </c>
      <c r="Y1219" s="454"/>
    </row>
    <row r="1220" spans="1:25" ht="18" customHeight="1">
      <c r="A1220" s="78"/>
      <c r="B1220" s="79"/>
      <c r="C1220" s="79"/>
      <c r="D1220" s="79"/>
      <c r="E1220" s="67"/>
      <c r="F1220" s="79"/>
      <c r="G1220" s="67"/>
      <c r="H1220" s="66">
        <v>21903</v>
      </c>
      <c r="I1220" s="66" t="s">
        <v>783</v>
      </c>
      <c r="J1220" s="260">
        <v>1284</v>
      </c>
      <c r="K1220" s="260"/>
      <c r="L1220" s="63">
        <v>1248</v>
      </c>
      <c r="M1220" s="67"/>
      <c r="N1220" s="63">
        <v>1133</v>
      </c>
      <c r="O1220" s="67">
        <f>L1220/N1220-1</f>
        <v>0.10150044130626656</v>
      </c>
      <c r="T1220" s="72"/>
      <c r="V1220" s="66" t="s">
        <v>783</v>
      </c>
      <c r="W1220" s="44" t="s">
        <v>2517</v>
      </c>
      <c r="X1220" s="44">
        <v>0</v>
      </c>
      <c r="Y1220" s="454"/>
    </row>
    <row r="1221" spans="1:25" ht="18" customHeight="1">
      <c r="A1221" s="78"/>
      <c r="B1221" s="79"/>
      <c r="C1221" s="79"/>
      <c r="D1221" s="79"/>
      <c r="E1221" s="67"/>
      <c r="F1221" s="79"/>
      <c r="G1221" s="67"/>
      <c r="H1221" s="66">
        <v>21904</v>
      </c>
      <c r="I1221" s="66" t="s">
        <v>784</v>
      </c>
      <c r="J1221" s="260">
        <v>1383</v>
      </c>
      <c r="K1221" s="260"/>
      <c r="L1221" s="63">
        <v>1354</v>
      </c>
      <c r="M1221" s="67"/>
      <c r="N1221" s="63">
        <v>1292</v>
      </c>
      <c r="O1221" s="67">
        <f>L1221/N1221-1</f>
        <v>4.7987616099071317E-2</v>
      </c>
      <c r="T1221" s="72"/>
      <c r="V1221" s="66" t="s">
        <v>784</v>
      </c>
      <c r="W1221" s="84" t="s">
        <v>2518</v>
      </c>
      <c r="X1221" s="84">
        <v>0</v>
      </c>
      <c r="Y1221" s="454"/>
    </row>
    <row r="1222" spans="1:25" ht="18" customHeight="1">
      <c r="A1222" s="78"/>
      <c r="B1222" s="79"/>
      <c r="C1222" s="79"/>
      <c r="D1222" s="79"/>
      <c r="E1222" s="67"/>
      <c r="F1222" s="79"/>
      <c r="G1222" s="67"/>
      <c r="H1222" s="66">
        <v>21905</v>
      </c>
      <c r="I1222" s="66" t="s">
        <v>785</v>
      </c>
      <c r="J1222" s="260">
        <v>0</v>
      </c>
      <c r="K1222" s="260"/>
      <c r="L1222" s="63">
        <v>0</v>
      </c>
      <c r="M1222" s="67"/>
      <c r="N1222" s="63">
        <v>0</v>
      </c>
      <c r="O1222" s="67"/>
      <c r="T1222" s="72"/>
      <c r="V1222" s="66" t="s">
        <v>785</v>
      </c>
      <c r="W1222" s="44" t="s">
        <v>2519</v>
      </c>
      <c r="X1222" s="44">
        <v>1036</v>
      </c>
      <c r="Y1222" s="454"/>
    </row>
    <row r="1223" spans="1:25" ht="18" customHeight="1">
      <c r="A1223" s="78"/>
      <c r="B1223" s="79"/>
      <c r="C1223" s="79"/>
      <c r="D1223" s="79"/>
      <c r="E1223" s="67"/>
      <c r="F1223" s="79"/>
      <c r="G1223" s="67"/>
      <c r="H1223" s="66">
        <v>21906</v>
      </c>
      <c r="I1223" s="66" t="s">
        <v>786</v>
      </c>
      <c r="J1223" s="260">
        <v>30</v>
      </c>
      <c r="K1223" s="260"/>
      <c r="L1223" s="63">
        <v>29</v>
      </c>
      <c r="M1223" s="67"/>
      <c r="N1223" s="63">
        <v>74</v>
      </c>
      <c r="O1223" s="67">
        <f>L1223/N1223-1</f>
        <v>-0.60810810810810811</v>
      </c>
      <c r="T1223" s="72"/>
      <c r="V1223" s="66" t="s">
        <v>786</v>
      </c>
      <c r="W1223" s="44" t="s">
        <v>2520</v>
      </c>
      <c r="X1223" s="44">
        <v>0</v>
      </c>
      <c r="Y1223" s="454"/>
    </row>
    <row r="1224" spans="1:25" ht="18" customHeight="1">
      <c r="A1224" s="78"/>
      <c r="B1224" s="79"/>
      <c r="C1224" s="79"/>
      <c r="D1224" s="79"/>
      <c r="E1224" s="67"/>
      <c r="F1224" s="79"/>
      <c r="G1224" s="67"/>
      <c r="H1224" s="66">
        <v>21907</v>
      </c>
      <c r="I1224" s="66" t="s">
        <v>787</v>
      </c>
      <c r="J1224" s="260">
        <v>27</v>
      </c>
      <c r="K1224" s="260"/>
      <c r="L1224" s="63">
        <v>22</v>
      </c>
      <c r="M1224" s="67"/>
      <c r="N1224" s="63">
        <v>48</v>
      </c>
      <c r="O1224" s="67">
        <f>L1224/N1224-1</f>
        <v>-0.54166666666666674</v>
      </c>
      <c r="T1224" s="72"/>
      <c r="V1224" s="66" t="s">
        <v>787</v>
      </c>
      <c r="W1224" s="44" t="s">
        <v>2521</v>
      </c>
      <c r="X1224" s="44">
        <v>0</v>
      </c>
      <c r="Y1224" s="454"/>
    </row>
    <row r="1225" spans="1:25" ht="18" customHeight="1">
      <c r="A1225" s="78"/>
      <c r="B1225" s="79"/>
      <c r="C1225" s="79"/>
      <c r="D1225" s="79"/>
      <c r="E1225" s="67"/>
      <c r="F1225" s="79"/>
      <c r="G1225" s="67"/>
      <c r="H1225" s="66">
        <v>21908</v>
      </c>
      <c r="I1225" s="66" t="s">
        <v>788</v>
      </c>
      <c r="J1225" s="260">
        <v>0</v>
      </c>
      <c r="K1225" s="260"/>
      <c r="L1225" s="63">
        <v>0</v>
      </c>
      <c r="M1225" s="67"/>
      <c r="N1225" s="63">
        <v>0</v>
      </c>
      <c r="O1225" s="67"/>
      <c r="T1225" s="72"/>
      <c r="V1225" s="66" t="s">
        <v>788</v>
      </c>
      <c r="W1225" s="44" t="s">
        <v>2522</v>
      </c>
      <c r="X1225" s="44">
        <v>0</v>
      </c>
      <c r="Y1225" s="454"/>
    </row>
    <row r="1226" spans="1:25" ht="18" customHeight="1">
      <c r="A1226" s="78"/>
      <c r="B1226" s="79"/>
      <c r="C1226" s="79"/>
      <c r="D1226" s="79"/>
      <c r="E1226" s="67"/>
      <c r="F1226" s="79"/>
      <c r="G1226" s="67"/>
      <c r="H1226" s="66">
        <v>21999</v>
      </c>
      <c r="I1226" s="66" t="s">
        <v>789</v>
      </c>
      <c r="J1226" s="260">
        <v>15530</v>
      </c>
      <c r="K1226" s="260"/>
      <c r="L1226" s="63">
        <v>1145</v>
      </c>
      <c r="M1226" s="67"/>
      <c r="N1226" s="63">
        <v>1524</v>
      </c>
      <c r="O1226" s="67">
        <f>L1226/N1226-1</f>
        <v>-0.24868766404199472</v>
      </c>
      <c r="T1226" s="72"/>
      <c r="V1226" s="66" t="s">
        <v>789</v>
      </c>
      <c r="W1226" s="44" t="s">
        <v>2523</v>
      </c>
      <c r="X1226" s="44">
        <v>0</v>
      </c>
      <c r="Y1226" s="454"/>
    </row>
    <row r="1227" spans="1:25" s="84" customFormat="1" ht="18" customHeight="1">
      <c r="A1227" s="83"/>
      <c r="B1227" s="82"/>
      <c r="C1227" s="82"/>
      <c r="D1227" s="82"/>
      <c r="E1227" s="59"/>
      <c r="F1227" s="82"/>
      <c r="G1227" s="59"/>
      <c r="H1227" s="58">
        <v>220</v>
      </c>
      <c r="I1227" s="66" t="s">
        <v>790</v>
      </c>
      <c r="J1227" s="260">
        <v>547</v>
      </c>
      <c r="K1227" s="260"/>
      <c r="L1227" s="63">
        <v>499</v>
      </c>
      <c r="M1227" s="67"/>
      <c r="N1227" s="63">
        <v>574</v>
      </c>
      <c r="O1227" s="67">
        <f>L1227/N1227-1</f>
        <v>-0.13066202090592338</v>
      </c>
      <c r="P1227" s="60" t="s">
        <v>771</v>
      </c>
      <c r="Q1227" s="84">
        <v>83000</v>
      </c>
      <c r="R1227" s="84">
        <v>134417</v>
      </c>
      <c r="S1227" s="84">
        <v>134417</v>
      </c>
      <c r="T1227" s="71"/>
      <c r="V1227" s="66" t="s">
        <v>790</v>
      </c>
      <c r="W1227" s="44" t="s">
        <v>2524</v>
      </c>
      <c r="X1227" s="44">
        <v>5</v>
      </c>
      <c r="Y1227" s="454"/>
    </row>
    <row r="1228" spans="1:25" ht="18" customHeight="1">
      <c r="A1228" s="78"/>
      <c r="B1228" s="79"/>
      <c r="C1228" s="79"/>
      <c r="D1228" s="79"/>
      <c r="E1228" s="67"/>
      <c r="F1228" s="79"/>
      <c r="G1228" s="67"/>
      <c r="H1228" s="66">
        <v>22001</v>
      </c>
      <c r="I1228" s="66" t="s">
        <v>791</v>
      </c>
      <c r="J1228" s="260">
        <v>111</v>
      </c>
      <c r="K1228" s="260"/>
      <c r="L1228" s="63">
        <v>71</v>
      </c>
      <c r="M1228" s="67"/>
      <c r="N1228" s="63">
        <v>80</v>
      </c>
      <c r="O1228" s="67">
        <f>L1228/N1228-1</f>
        <v>-0.11250000000000004</v>
      </c>
      <c r="P1228" s="54" t="s">
        <v>772</v>
      </c>
      <c r="Q1228" s="44">
        <v>0</v>
      </c>
      <c r="R1228" s="44">
        <v>15996</v>
      </c>
      <c r="S1228" s="44">
        <v>15996</v>
      </c>
      <c r="T1228" s="71" t="s">
        <v>1083</v>
      </c>
      <c r="U1228" s="44">
        <v>71256</v>
      </c>
      <c r="V1228" s="66" t="s">
        <v>791</v>
      </c>
      <c r="W1228" s="44" t="s">
        <v>2525</v>
      </c>
      <c r="X1228" s="44">
        <v>0</v>
      </c>
      <c r="Y1228" s="454"/>
    </row>
    <row r="1229" spans="1:25" ht="18" customHeight="1">
      <c r="A1229" s="78"/>
      <c r="B1229" s="79"/>
      <c r="C1229" s="79"/>
      <c r="D1229" s="79"/>
      <c r="E1229" s="67"/>
      <c r="F1229" s="79"/>
      <c r="G1229" s="67"/>
      <c r="H1229" s="66">
        <v>2200101</v>
      </c>
      <c r="I1229" s="66" t="s">
        <v>792</v>
      </c>
      <c r="J1229" s="260">
        <v>531</v>
      </c>
      <c r="K1229" s="260"/>
      <c r="L1229" s="63">
        <v>448</v>
      </c>
      <c r="M1229" s="67"/>
      <c r="N1229" s="63">
        <v>550</v>
      </c>
      <c r="O1229" s="67">
        <f>L1229/N1229-1</f>
        <v>-0.18545454545454543</v>
      </c>
      <c r="P1229" s="54" t="s">
        <v>773</v>
      </c>
      <c r="Q1229" s="44">
        <v>0</v>
      </c>
      <c r="R1229" s="44">
        <v>49740</v>
      </c>
      <c r="S1229" s="44">
        <v>49740</v>
      </c>
      <c r="T1229" s="72" t="s">
        <v>781</v>
      </c>
      <c r="U1229" s="44">
        <v>46439</v>
      </c>
      <c r="V1229" s="66" t="s">
        <v>792</v>
      </c>
      <c r="W1229" s="44" t="s">
        <v>2526</v>
      </c>
      <c r="X1229" s="44">
        <v>0</v>
      </c>
      <c r="Y1229" s="454"/>
    </row>
    <row r="1230" spans="1:25" ht="18" customHeight="1">
      <c r="A1230" s="78"/>
      <c r="B1230" s="79"/>
      <c r="C1230" s="79"/>
      <c r="D1230" s="79"/>
      <c r="E1230" s="67"/>
      <c r="F1230" s="79"/>
      <c r="G1230" s="67"/>
      <c r="H1230" s="66">
        <v>2200102</v>
      </c>
      <c r="I1230" s="66" t="s">
        <v>793</v>
      </c>
      <c r="J1230" s="260">
        <v>0</v>
      </c>
      <c r="K1230" s="260"/>
      <c r="L1230" s="63">
        <v>0</v>
      </c>
      <c r="M1230" s="67"/>
      <c r="N1230" s="63">
        <v>0</v>
      </c>
      <c r="O1230" s="67"/>
      <c r="P1230" s="54" t="s">
        <v>774</v>
      </c>
      <c r="Q1230" s="44">
        <v>0</v>
      </c>
      <c r="R1230" s="44">
        <v>0</v>
      </c>
      <c r="S1230" s="44">
        <v>0</v>
      </c>
      <c r="T1230" s="91" t="s">
        <v>1037</v>
      </c>
      <c r="U1230" s="44">
        <v>0</v>
      </c>
      <c r="V1230" s="66" t="s">
        <v>793</v>
      </c>
      <c r="W1230" s="44" t="s">
        <v>2527</v>
      </c>
      <c r="X1230" s="44">
        <v>0</v>
      </c>
      <c r="Y1230" s="454"/>
    </row>
    <row r="1231" spans="1:25" ht="18" customHeight="1">
      <c r="A1231" s="78"/>
      <c r="B1231" s="79"/>
      <c r="C1231" s="79"/>
      <c r="D1231" s="79"/>
      <c r="E1231" s="67"/>
      <c r="F1231" s="79"/>
      <c r="G1231" s="67"/>
      <c r="H1231" s="66">
        <v>2200103</v>
      </c>
      <c r="I1231" s="66" t="s">
        <v>794</v>
      </c>
      <c r="J1231" s="260">
        <v>0</v>
      </c>
      <c r="K1231" s="260"/>
      <c r="L1231" s="63">
        <v>0</v>
      </c>
      <c r="M1231" s="67"/>
      <c r="N1231" s="63">
        <v>0</v>
      </c>
      <c r="O1231" s="67"/>
      <c r="P1231" s="54" t="s">
        <v>775</v>
      </c>
      <c r="Q1231" s="44">
        <v>0</v>
      </c>
      <c r="R1231" s="44">
        <v>703</v>
      </c>
      <c r="S1231" s="44">
        <v>703</v>
      </c>
      <c r="T1231" s="72" t="s">
        <v>798</v>
      </c>
      <c r="U1231" s="44">
        <v>13609</v>
      </c>
      <c r="V1231" s="66" t="s">
        <v>794</v>
      </c>
      <c r="W1231" s="44" t="s">
        <v>2528</v>
      </c>
      <c r="X1231" s="44">
        <v>4587</v>
      </c>
      <c r="Y1231" s="454"/>
    </row>
    <row r="1232" spans="1:25" ht="18" customHeight="1">
      <c r="A1232" s="78"/>
      <c r="B1232" s="79"/>
      <c r="C1232" s="79"/>
      <c r="D1232" s="79"/>
      <c r="E1232" s="67"/>
      <c r="F1232" s="79"/>
      <c r="G1232" s="67"/>
      <c r="H1232" s="66">
        <v>2200104</v>
      </c>
      <c r="I1232" s="66" t="s">
        <v>795</v>
      </c>
      <c r="J1232" s="260">
        <v>0</v>
      </c>
      <c r="K1232" s="260"/>
      <c r="L1232" s="63">
        <v>0</v>
      </c>
      <c r="M1232" s="67"/>
      <c r="N1232" s="63">
        <v>0</v>
      </c>
      <c r="O1232" s="67"/>
      <c r="P1232" s="54" t="s">
        <v>776</v>
      </c>
      <c r="Q1232" s="44">
        <v>0</v>
      </c>
      <c r="R1232" s="44">
        <v>0</v>
      </c>
      <c r="S1232" s="44">
        <v>0</v>
      </c>
      <c r="T1232" s="72" t="s">
        <v>1038</v>
      </c>
      <c r="U1232" s="44">
        <v>9906</v>
      </c>
      <c r="V1232" s="66" t="s">
        <v>795</v>
      </c>
      <c r="W1232" s="44" t="s">
        <v>2246</v>
      </c>
      <c r="X1232" s="44">
        <v>433</v>
      </c>
      <c r="Y1232" s="454"/>
    </row>
    <row r="1233" spans="1:25" ht="18" customHeight="1">
      <c r="A1233" s="78"/>
      <c r="B1233" s="79"/>
      <c r="C1233" s="79"/>
      <c r="D1233" s="79"/>
      <c r="E1233" s="67"/>
      <c r="F1233" s="79"/>
      <c r="G1233" s="67"/>
      <c r="H1233" s="66">
        <v>2200105</v>
      </c>
      <c r="I1233" s="66" t="s">
        <v>796</v>
      </c>
      <c r="J1233" s="260">
        <v>0</v>
      </c>
      <c r="K1233" s="260"/>
      <c r="L1233" s="63">
        <v>0</v>
      </c>
      <c r="M1233" s="67"/>
      <c r="N1233" s="63">
        <v>0</v>
      </c>
      <c r="O1233" s="67"/>
      <c r="P1233" s="54" t="s">
        <v>506</v>
      </c>
      <c r="Q1233" s="44">
        <v>0</v>
      </c>
      <c r="R1233" s="44">
        <v>3890</v>
      </c>
      <c r="S1233" s="44">
        <v>3890</v>
      </c>
      <c r="T1233" s="72" t="s">
        <v>814</v>
      </c>
      <c r="U1233" s="44">
        <v>0</v>
      </c>
      <c r="V1233" s="66" t="s">
        <v>796</v>
      </c>
      <c r="W1233" s="44" t="s">
        <v>2529</v>
      </c>
      <c r="X1233" s="44">
        <v>1725</v>
      </c>
      <c r="Y1233" s="454"/>
    </row>
    <row r="1234" spans="1:25" ht="18" customHeight="1">
      <c r="A1234" s="78"/>
      <c r="B1234" s="79"/>
      <c r="C1234" s="79"/>
      <c r="D1234" s="79"/>
      <c r="E1234" s="67"/>
      <c r="F1234" s="79"/>
      <c r="G1234" s="67"/>
      <c r="H1234" s="66">
        <v>2200106</v>
      </c>
      <c r="I1234" s="66" t="s">
        <v>1110</v>
      </c>
      <c r="K1234" s="260"/>
      <c r="L1234" s="63"/>
      <c r="M1234" s="67"/>
      <c r="N1234" s="63">
        <v>389</v>
      </c>
      <c r="O1234" s="67">
        <f t="shared" ref="O1234:O1296" si="29">L1234/N1234-1</f>
        <v>-1</v>
      </c>
      <c r="P1234" s="54" t="s">
        <v>777</v>
      </c>
      <c r="Q1234" s="44">
        <v>0</v>
      </c>
      <c r="R1234" s="44">
        <v>2812</v>
      </c>
      <c r="S1234" s="44">
        <v>2812</v>
      </c>
      <c r="T1234" s="72" t="s">
        <v>819</v>
      </c>
      <c r="U1234" s="44">
        <v>115</v>
      </c>
      <c r="V1234" s="66" t="s">
        <v>1110</v>
      </c>
      <c r="W1234" s="44" t="s">
        <v>2530</v>
      </c>
      <c r="X1234" s="44">
        <v>0</v>
      </c>
      <c r="Y1234" s="454"/>
    </row>
    <row r="1235" spans="1:25" ht="18" customHeight="1">
      <c r="A1235" s="78"/>
      <c r="B1235" s="79"/>
      <c r="C1235" s="79"/>
      <c r="D1235" s="79"/>
      <c r="E1235" s="67"/>
      <c r="F1235" s="79"/>
      <c r="G1235" s="67"/>
      <c r="H1235" s="66">
        <v>2200107</v>
      </c>
      <c r="I1235" s="66" t="s">
        <v>797</v>
      </c>
      <c r="J1235" s="260">
        <v>8483</v>
      </c>
      <c r="K1235" s="260"/>
      <c r="L1235" s="63">
        <v>9558</v>
      </c>
      <c r="M1235" s="67"/>
      <c r="N1235" s="63">
        <v>183114</v>
      </c>
      <c r="O1235" s="67">
        <f t="shared" si="29"/>
        <v>-0.94780300796225303</v>
      </c>
      <c r="P1235" s="54" t="s">
        <v>778</v>
      </c>
      <c r="Q1235" s="44">
        <v>0</v>
      </c>
      <c r="R1235" s="44">
        <v>3890</v>
      </c>
      <c r="S1235" s="44">
        <v>3890</v>
      </c>
      <c r="T1235" s="72" t="s">
        <v>829</v>
      </c>
      <c r="U1235" s="44">
        <v>10093</v>
      </c>
      <c r="V1235" s="66" t="s">
        <v>797</v>
      </c>
      <c r="W1235" s="44" t="s">
        <v>2224</v>
      </c>
      <c r="X1235" s="44">
        <v>0</v>
      </c>
      <c r="Y1235" s="454"/>
    </row>
    <row r="1236" spans="1:25" ht="29.25" customHeight="1">
      <c r="A1236" s="78"/>
      <c r="B1236" s="79"/>
      <c r="C1236" s="79"/>
      <c r="D1236" s="79"/>
      <c r="E1236" s="67"/>
      <c r="F1236" s="79"/>
      <c r="G1236" s="67"/>
      <c r="H1236" s="66">
        <v>2200108</v>
      </c>
      <c r="I1236" s="58" t="s">
        <v>798</v>
      </c>
      <c r="J1236" s="265">
        <v>10256</v>
      </c>
      <c r="K1236" s="228">
        <v>19271</v>
      </c>
      <c r="L1236" s="63">
        <v>19271</v>
      </c>
      <c r="M1236" s="67">
        <f>L1236/K1236</f>
        <v>1</v>
      </c>
      <c r="N1236" s="63">
        <v>57806</v>
      </c>
      <c r="O1236" s="67">
        <f t="shared" si="29"/>
        <v>-0.66662630176798254</v>
      </c>
      <c r="P1236" s="54" t="s">
        <v>779</v>
      </c>
      <c r="Q1236" s="44">
        <v>83000</v>
      </c>
      <c r="R1236" s="44">
        <v>57386</v>
      </c>
      <c r="S1236" s="44">
        <v>57386</v>
      </c>
      <c r="T1236" s="72" t="s">
        <v>1084</v>
      </c>
      <c r="U1236" s="44">
        <v>1000</v>
      </c>
      <c r="V1236" s="58" t="s">
        <v>798</v>
      </c>
      <c r="W1236" s="44" t="s">
        <v>2225</v>
      </c>
      <c r="X1236" s="44">
        <v>0</v>
      </c>
      <c r="Y1236" s="457" t="s">
        <v>3283</v>
      </c>
    </row>
    <row r="1237" spans="1:25" ht="18" customHeight="1">
      <c r="A1237" s="78"/>
      <c r="B1237" s="79"/>
      <c r="C1237" s="79"/>
      <c r="D1237" s="79"/>
      <c r="E1237" s="67"/>
      <c r="F1237" s="79"/>
      <c r="G1237" s="67"/>
      <c r="H1237" s="66">
        <v>2200109</v>
      </c>
      <c r="I1237" s="66" t="s">
        <v>1101</v>
      </c>
      <c r="J1237" s="260">
        <v>1633</v>
      </c>
      <c r="K1237" s="260"/>
      <c r="L1237" s="63">
        <v>1592</v>
      </c>
      <c r="M1237" s="67"/>
      <c r="N1237" s="63">
        <v>1466</v>
      </c>
      <c r="O1237" s="67">
        <f t="shared" si="29"/>
        <v>8.5948158253751794E-2</v>
      </c>
      <c r="P1237" s="54" t="s">
        <v>780</v>
      </c>
      <c r="Q1237" s="44">
        <v>54588</v>
      </c>
      <c r="R1237" s="44">
        <v>54307</v>
      </c>
      <c r="S1237" s="44">
        <v>51266</v>
      </c>
      <c r="T1237" s="71" t="s">
        <v>843</v>
      </c>
      <c r="U1237" s="44">
        <v>210455</v>
      </c>
      <c r="V1237" s="66" t="s">
        <v>1101</v>
      </c>
      <c r="W1237" s="44" t="s">
        <v>2226</v>
      </c>
      <c r="X1237" s="44">
        <v>0</v>
      </c>
      <c r="Y1237" s="454"/>
    </row>
    <row r="1238" spans="1:25" ht="18" customHeight="1">
      <c r="A1238" s="78"/>
      <c r="B1238" s="79"/>
      <c r="C1238" s="79"/>
      <c r="D1238" s="79"/>
      <c r="E1238" s="67"/>
      <c r="F1238" s="79"/>
      <c r="G1238" s="67"/>
      <c r="H1238" s="66">
        <v>2200110</v>
      </c>
      <c r="I1238" s="66" t="s">
        <v>1102</v>
      </c>
      <c r="J1238" s="260">
        <v>0</v>
      </c>
      <c r="K1238" s="260"/>
      <c r="L1238" s="63">
        <v>0</v>
      </c>
      <c r="M1238" s="67"/>
      <c r="N1238" s="63">
        <v>0</v>
      </c>
      <c r="O1238" s="67"/>
      <c r="P1238" s="54" t="s">
        <v>781</v>
      </c>
      <c r="Q1238" s="44">
        <v>35839</v>
      </c>
      <c r="R1238" s="44">
        <v>37588</v>
      </c>
      <c r="S1238" s="44">
        <v>36858</v>
      </c>
      <c r="T1238" s="72" t="s">
        <v>844</v>
      </c>
      <c r="U1238" s="44">
        <v>74875</v>
      </c>
      <c r="V1238" s="66" t="s">
        <v>1102</v>
      </c>
      <c r="W1238" s="44" t="s">
        <v>2531</v>
      </c>
      <c r="X1238" s="44">
        <v>0</v>
      </c>
      <c r="Y1238" s="454"/>
    </row>
    <row r="1239" spans="1:25" ht="18" customHeight="1">
      <c r="A1239" s="78"/>
      <c r="B1239" s="79"/>
      <c r="C1239" s="79"/>
      <c r="D1239" s="79"/>
      <c r="E1239" s="67"/>
      <c r="F1239" s="79"/>
      <c r="G1239" s="67"/>
      <c r="H1239" s="66">
        <v>2200111</v>
      </c>
      <c r="I1239" s="66" t="s">
        <v>1103</v>
      </c>
      <c r="J1239" s="260">
        <v>0</v>
      </c>
      <c r="K1239" s="260"/>
      <c r="L1239" s="63">
        <v>0</v>
      </c>
      <c r="M1239" s="67"/>
      <c r="N1239" s="63">
        <v>0</v>
      </c>
      <c r="O1239" s="67"/>
      <c r="P1239" s="54" t="s">
        <v>1037</v>
      </c>
      <c r="Q1239" s="44">
        <v>0</v>
      </c>
      <c r="R1239" s="44">
        <v>0</v>
      </c>
      <c r="S1239" s="44">
        <v>0</v>
      </c>
      <c r="T1239" s="72" t="s">
        <v>853</v>
      </c>
      <c r="U1239" s="44">
        <v>129381</v>
      </c>
      <c r="V1239" s="66" t="s">
        <v>1103</v>
      </c>
      <c r="W1239" s="44" t="s">
        <v>2532</v>
      </c>
      <c r="X1239" s="44">
        <v>0</v>
      </c>
      <c r="Y1239" s="454"/>
    </row>
    <row r="1240" spans="1:25" ht="18" customHeight="1">
      <c r="A1240" s="78"/>
      <c r="B1240" s="79"/>
      <c r="C1240" s="79"/>
      <c r="D1240" s="79"/>
      <c r="E1240" s="67"/>
      <c r="F1240" s="79"/>
      <c r="G1240" s="67"/>
      <c r="H1240" s="66">
        <v>2200112</v>
      </c>
      <c r="I1240" s="66" t="s">
        <v>799</v>
      </c>
      <c r="J1240" s="260">
        <v>94</v>
      </c>
      <c r="K1240" s="260"/>
      <c r="L1240" s="63">
        <v>973</v>
      </c>
      <c r="M1240" s="67"/>
      <c r="N1240" s="63">
        <v>406</v>
      </c>
      <c r="O1240" s="67">
        <f t="shared" si="29"/>
        <v>1.396551724137931</v>
      </c>
      <c r="P1240" s="54" t="s">
        <v>798</v>
      </c>
      <c r="Q1240" s="44">
        <v>8859</v>
      </c>
      <c r="R1240" s="44">
        <v>7785</v>
      </c>
      <c r="S1240" s="44">
        <v>5474</v>
      </c>
      <c r="T1240" s="72" t="s">
        <v>857</v>
      </c>
      <c r="U1240" s="44">
        <v>6199</v>
      </c>
      <c r="V1240" s="66" t="s">
        <v>799</v>
      </c>
      <c r="W1240" s="44" t="s">
        <v>2533</v>
      </c>
      <c r="X1240" s="44">
        <v>0</v>
      </c>
      <c r="Y1240" s="454"/>
    </row>
    <row r="1241" spans="1:25" ht="18" customHeight="1">
      <c r="A1241" s="78"/>
      <c r="B1241" s="79"/>
      <c r="C1241" s="79"/>
      <c r="D1241" s="79"/>
      <c r="E1241" s="67"/>
      <c r="F1241" s="79"/>
      <c r="G1241" s="67"/>
      <c r="H1241" s="66">
        <v>2200113</v>
      </c>
      <c r="I1241" s="66" t="s">
        <v>800</v>
      </c>
      <c r="J1241" s="260">
        <v>743</v>
      </c>
      <c r="K1241" s="260"/>
      <c r="L1241" s="63">
        <v>689</v>
      </c>
      <c r="M1241" s="67"/>
      <c r="N1241" s="63">
        <v>678</v>
      </c>
      <c r="O1241" s="67">
        <f t="shared" si="29"/>
        <v>1.6224188790560534E-2</v>
      </c>
      <c r="P1241" s="54" t="s">
        <v>1038</v>
      </c>
      <c r="Q1241" s="44">
        <v>5000</v>
      </c>
      <c r="R1241" s="44">
        <v>1488</v>
      </c>
      <c r="S1241" s="44">
        <v>1488</v>
      </c>
      <c r="T1241" s="71" t="s">
        <v>1085</v>
      </c>
      <c r="U1241" s="44">
        <v>28597</v>
      </c>
      <c r="V1241" s="66" t="s">
        <v>800</v>
      </c>
      <c r="W1241" s="44" t="s">
        <v>2246</v>
      </c>
      <c r="X1241" s="44">
        <v>0</v>
      </c>
      <c r="Y1241" s="454"/>
    </row>
    <row r="1242" spans="1:25" ht="18" customHeight="1">
      <c r="A1242" s="78"/>
      <c r="B1242" s="79"/>
      <c r="C1242" s="79"/>
      <c r="D1242" s="79"/>
      <c r="E1242" s="67"/>
      <c r="F1242" s="79"/>
      <c r="G1242" s="67"/>
      <c r="H1242" s="66">
        <v>2200114</v>
      </c>
      <c r="I1242" s="66" t="s">
        <v>801</v>
      </c>
      <c r="J1242" s="260">
        <v>0</v>
      </c>
      <c r="K1242" s="260"/>
      <c r="L1242" s="63">
        <v>0</v>
      </c>
      <c r="M1242" s="67"/>
      <c r="N1242" s="63">
        <v>0</v>
      </c>
      <c r="O1242" s="67"/>
      <c r="P1242" s="54" t="s">
        <v>814</v>
      </c>
      <c r="Q1242" s="44">
        <v>0</v>
      </c>
      <c r="R1242" s="44">
        <v>0</v>
      </c>
      <c r="S1242" s="44">
        <v>0</v>
      </c>
      <c r="T1242" s="72" t="s">
        <v>861</v>
      </c>
      <c r="U1242" s="44">
        <v>26252</v>
      </c>
      <c r="V1242" s="66" t="s">
        <v>801</v>
      </c>
      <c r="W1242" s="44" t="s">
        <v>2534</v>
      </c>
      <c r="X1242" s="44">
        <v>0</v>
      </c>
      <c r="Y1242" s="454"/>
    </row>
    <row r="1243" spans="1:25" ht="18" customHeight="1">
      <c r="A1243" s="78"/>
      <c r="B1243" s="79"/>
      <c r="C1243" s="79"/>
      <c r="D1243" s="79"/>
      <c r="E1243" s="67"/>
      <c r="F1243" s="79"/>
      <c r="G1243" s="67"/>
      <c r="H1243" s="66">
        <v>2200115</v>
      </c>
      <c r="I1243" s="66" t="s">
        <v>802</v>
      </c>
      <c r="J1243" s="260">
        <v>0</v>
      </c>
      <c r="K1243" s="260"/>
      <c r="L1243" s="63"/>
      <c r="M1243" s="67"/>
      <c r="N1243" s="63">
        <v>20</v>
      </c>
      <c r="O1243" s="67">
        <f t="shared" si="29"/>
        <v>-1</v>
      </c>
      <c r="P1243" s="54" t="s">
        <v>819</v>
      </c>
      <c r="Q1243" s="44">
        <v>502</v>
      </c>
      <c r="R1243" s="44">
        <v>172</v>
      </c>
      <c r="S1243" s="44">
        <v>172</v>
      </c>
      <c r="T1243" s="72" t="s">
        <v>872</v>
      </c>
      <c r="U1243" s="44">
        <v>2002</v>
      </c>
      <c r="V1243" s="66" t="s">
        <v>802</v>
      </c>
      <c r="W1243" s="44" t="s">
        <v>2535</v>
      </c>
      <c r="X1243" s="44">
        <v>370</v>
      </c>
      <c r="Y1243" s="454"/>
    </row>
    <row r="1244" spans="1:25" ht="18" customHeight="1">
      <c r="A1244" s="78"/>
      <c r="B1244" s="79"/>
      <c r="C1244" s="79"/>
      <c r="D1244" s="79"/>
      <c r="E1244" s="67"/>
      <c r="F1244" s="79"/>
      <c r="G1244" s="67"/>
      <c r="H1244" s="66">
        <v>2200116</v>
      </c>
      <c r="I1244" s="66" t="s">
        <v>803</v>
      </c>
      <c r="J1244" s="260">
        <v>1036</v>
      </c>
      <c r="K1244" s="260"/>
      <c r="L1244" s="63">
        <v>983</v>
      </c>
      <c r="M1244" s="67"/>
      <c r="N1244" s="63">
        <v>922</v>
      </c>
      <c r="O1244" s="67">
        <f t="shared" si="29"/>
        <v>6.6160520607375206E-2</v>
      </c>
      <c r="P1244" s="54" t="s">
        <v>829</v>
      </c>
      <c r="Q1244" s="44">
        <v>8388</v>
      </c>
      <c r="R1244" s="44">
        <v>8762</v>
      </c>
      <c r="S1244" s="44">
        <v>8762</v>
      </c>
      <c r="T1244" s="72" t="s">
        <v>882</v>
      </c>
      <c r="U1244" s="44">
        <v>0</v>
      </c>
      <c r="V1244" s="66" t="s">
        <v>803</v>
      </c>
      <c r="W1244" s="44" t="s">
        <v>2224</v>
      </c>
      <c r="X1244" s="44">
        <v>0</v>
      </c>
      <c r="Y1244" s="454"/>
    </row>
    <row r="1245" spans="1:25" ht="18" customHeight="1">
      <c r="A1245" s="78"/>
      <c r="B1245" s="79"/>
      <c r="C1245" s="79"/>
      <c r="D1245" s="79"/>
      <c r="E1245" s="67"/>
      <c r="F1245" s="79"/>
      <c r="G1245" s="67"/>
      <c r="H1245" s="66">
        <v>2200119</v>
      </c>
      <c r="I1245" s="66" t="s">
        <v>804</v>
      </c>
      <c r="J1245" s="260">
        <v>0</v>
      </c>
      <c r="K1245" s="260"/>
      <c r="L1245" s="63">
        <v>0</v>
      </c>
      <c r="M1245" s="67"/>
      <c r="N1245" s="63">
        <v>0</v>
      </c>
      <c r="O1245" s="67"/>
      <c r="P1245" s="54" t="s">
        <v>842</v>
      </c>
      <c r="Q1245" s="44">
        <v>1000</v>
      </c>
      <c r="R1245" s="44">
        <v>0</v>
      </c>
      <c r="S1245" s="44">
        <v>0</v>
      </c>
      <c r="T1245" s="72" t="s">
        <v>888</v>
      </c>
      <c r="U1245" s="44">
        <v>0</v>
      </c>
      <c r="V1245" s="66" t="s">
        <v>804</v>
      </c>
      <c r="W1245" s="44" t="s">
        <v>2225</v>
      </c>
      <c r="X1245" s="44">
        <v>0</v>
      </c>
      <c r="Y1245" s="454"/>
    </row>
    <row r="1246" spans="1:25" ht="18" customHeight="1">
      <c r="A1246" s="78"/>
      <c r="B1246" s="79"/>
      <c r="C1246" s="79"/>
      <c r="D1246" s="79"/>
      <c r="E1246" s="67"/>
      <c r="F1246" s="79"/>
      <c r="G1246" s="67"/>
      <c r="H1246" s="66">
        <v>2200120</v>
      </c>
      <c r="I1246" s="66" t="s">
        <v>805</v>
      </c>
      <c r="J1246" s="260">
        <v>0</v>
      </c>
      <c r="K1246" s="260"/>
      <c r="L1246" s="63">
        <v>0</v>
      </c>
      <c r="M1246" s="67"/>
      <c r="N1246" s="63">
        <v>0</v>
      </c>
      <c r="O1246" s="67"/>
      <c r="P1246" s="54" t="s">
        <v>843</v>
      </c>
      <c r="Q1246" s="44">
        <v>256112</v>
      </c>
      <c r="R1246" s="44">
        <v>402812</v>
      </c>
      <c r="S1246" s="44">
        <v>402649</v>
      </c>
      <c r="T1246" s="72" t="s">
        <v>894</v>
      </c>
      <c r="U1246" s="44">
        <v>343</v>
      </c>
      <c r="V1246" s="66" t="s">
        <v>805</v>
      </c>
      <c r="W1246" s="44" t="s">
        <v>2226</v>
      </c>
      <c r="X1246" s="44">
        <v>0</v>
      </c>
      <c r="Y1246" s="454"/>
    </row>
    <row r="1247" spans="1:25" ht="18" customHeight="1">
      <c r="A1247" s="78"/>
      <c r="B1247" s="79"/>
      <c r="C1247" s="79"/>
      <c r="D1247" s="79"/>
      <c r="E1247" s="67"/>
      <c r="F1247" s="79"/>
      <c r="G1247" s="67"/>
      <c r="H1247" s="66">
        <v>2200150</v>
      </c>
      <c r="I1247" s="66" t="s">
        <v>806</v>
      </c>
      <c r="J1247" s="260">
        <v>0</v>
      </c>
      <c r="K1247" s="260"/>
      <c r="L1247" s="63">
        <v>0</v>
      </c>
      <c r="M1247" s="67"/>
      <c r="N1247" s="63">
        <v>0</v>
      </c>
      <c r="O1247" s="67"/>
      <c r="P1247" s="54" t="s">
        <v>844</v>
      </c>
      <c r="Q1247" s="44">
        <v>59339</v>
      </c>
      <c r="R1247" s="44">
        <v>262349</v>
      </c>
      <c r="S1247" s="44">
        <v>262349</v>
      </c>
      <c r="T1247" s="71" t="s">
        <v>1039</v>
      </c>
      <c r="U1247" s="44">
        <v>0</v>
      </c>
      <c r="V1247" s="66" t="s">
        <v>806</v>
      </c>
      <c r="W1247" s="44" t="s">
        <v>2536</v>
      </c>
      <c r="X1247" s="44">
        <v>94.5</v>
      </c>
      <c r="Y1247" s="454"/>
    </row>
    <row r="1248" spans="1:25" ht="18" customHeight="1">
      <c r="A1248" s="78"/>
      <c r="B1248" s="79"/>
      <c r="C1248" s="79"/>
      <c r="D1248" s="79"/>
      <c r="E1248" s="67"/>
      <c r="F1248" s="79"/>
      <c r="G1248" s="67"/>
      <c r="H1248" s="66">
        <v>2200199</v>
      </c>
      <c r="I1248" s="66" t="s">
        <v>807</v>
      </c>
      <c r="J1248" s="260">
        <v>0</v>
      </c>
      <c r="K1248" s="260"/>
      <c r="L1248" s="63">
        <v>0</v>
      </c>
      <c r="M1248" s="67"/>
      <c r="N1248" s="63">
        <v>0</v>
      </c>
      <c r="O1248" s="67"/>
      <c r="P1248" s="54" t="s">
        <v>853</v>
      </c>
      <c r="Q1248" s="44">
        <v>190722</v>
      </c>
      <c r="R1248" s="44">
        <v>135054</v>
      </c>
      <c r="S1248" s="44">
        <v>134891</v>
      </c>
      <c r="T1248" s="71" t="s">
        <v>906</v>
      </c>
      <c r="U1248" s="44">
        <v>430000</v>
      </c>
      <c r="V1248" s="66" t="s">
        <v>807</v>
      </c>
      <c r="W1248" s="44" t="s">
        <v>2537</v>
      </c>
      <c r="X1248" s="44">
        <v>0</v>
      </c>
      <c r="Y1248" s="454"/>
    </row>
    <row r="1249" spans="1:25" ht="18" customHeight="1">
      <c r="A1249" s="78"/>
      <c r="B1249" s="79"/>
      <c r="C1249" s="79"/>
      <c r="D1249" s="79"/>
      <c r="E1249" s="67"/>
      <c r="F1249" s="79"/>
      <c r="G1249" s="67"/>
      <c r="H1249" s="66">
        <v>22002</v>
      </c>
      <c r="I1249" s="66" t="s">
        <v>808</v>
      </c>
      <c r="J1249" s="260">
        <v>5</v>
      </c>
      <c r="K1249" s="260"/>
      <c r="L1249" s="63">
        <v>5</v>
      </c>
      <c r="M1249" s="67"/>
      <c r="N1249" s="63">
        <v>4</v>
      </c>
      <c r="O1249" s="67">
        <f t="shared" si="29"/>
        <v>0.25</v>
      </c>
      <c r="P1249" s="54" t="s">
        <v>857</v>
      </c>
      <c r="Q1249" s="44">
        <v>6051</v>
      </c>
      <c r="R1249" s="44">
        <v>5409</v>
      </c>
      <c r="S1249" s="44">
        <v>5409</v>
      </c>
      <c r="T1249" s="72" t="s">
        <v>907</v>
      </c>
      <c r="U1249" s="44">
        <v>1319</v>
      </c>
      <c r="V1249" s="66" t="s">
        <v>808</v>
      </c>
      <c r="W1249" s="44" t="s">
        <v>2538</v>
      </c>
      <c r="X1249" s="44">
        <v>0</v>
      </c>
      <c r="Y1249" s="454"/>
    </row>
    <row r="1250" spans="1:25" ht="18" customHeight="1">
      <c r="A1250" s="78"/>
      <c r="B1250" s="79"/>
      <c r="C1250" s="79"/>
      <c r="D1250" s="79"/>
      <c r="E1250" s="67"/>
      <c r="F1250" s="79"/>
      <c r="G1250" s="67"/>
      <c r="H1250" s="66">
        <v>2200201</v>
      </c>
      <c r="I1250" s="66" t="s">
        <v>809</v>
      </c>
      <c r="J1250" s="260">
        <v>0</v>
      </c>
      <c r="K1250" s="260"/>
      <c r="L1250" s="63"/>
      <c r="M1250" s="67"/>
      <c r="N1250" s="63">
        <v>52753</v>
      </c>
      <c r="O1250" s="67">
        <f t="shared" si="29"/>
        <v>-1</v>
      </c>
      <c r="P1250" s="54" t="s">
        <v>860</v>
      </c>
      <c r="Q1250" s="44">
        <v>31000</v>
      </c>
      <c r="R1250" s="44">
        <v>24641</v>
      </c>
      <c r="S1250" s="44">
        <v>24310</v>
      </c>
      <c r="T1250" s="72" t="s">
        <v>908</v>
      </c>
      <c r="U1250" s="44">
        <v>0</v>
      </c>
      <c r="V1250" s="66" t="s">
        <v>809</v>
      </c>
      <c r="W1250" s="84" t="s">
        <v>2539</v>
      </c>
      <c r="X1250" s="84">
        <v>0</v>
      </c>
      <c r="Y1250" s="454"/>
    </row>
    <row r="1251" spans="1:25" ht="18" customHeight="1">
      <c r="A1251" s="78"/>
      <c r="B1251" s="79"/>
      <c r="C1251" s="79"/>
      <c r="D1251" s="79"/>
      <c r="E1251" s="67"/>
      <c r="F1251" s="79"/>
      <c r="G1251" s="67"/>
      <c r="H1251" s="66">
        <v>2200202</v>
      </c>
      <c r="I1251" s="66" t="s">
        <v>810</v>
      </c>
      <c r="J1251" s="260">
        <v>0</v>
      </c>
      <c r="K1251" s="260"/>
      <c r="L1251" s="63">
        <v>0</v>
      </c>
      <c r="M1251" s="67"/>
      <c r="N1251" s="63">
        <v>0</v>
      </c>
      <c r="O1251" s="67"/>
      <c r="P1251" s="54" t="s">
        <v>861</v>
      </c>
      <c r="Q1251" s="44">
        <v>0</v>
      </c>
      <c r="R1251" s="44">
        <v>22800</v>
      </c>
      <c r="S1251" s="44">
        <v>22800</v>
      </c>
      <c r="T1251" s="72" t="s">
        <v>909</v>
      </c>
      <c r="U1251" s="44">
        <v>0</v>
      </c>
      <c r="V1251" s="66" t="s">
        <v>810</v>
      </c>
      <c r="W1251" s="44" t="s">
        <v>2540</v>
      </c>
      <c r="X1251" s="44">
        <v>0</v>
      </c>
      <c r="Y1251" s="454"/>
    </row>
    <row r="1252" spans="1:25" ht="18" customHeight="1">
      <c r="A1252" s="78"/>
      <c r="B1252" s="79"/>
      <c r="C1252" s="79"/>
      <c r="D1252" s="79"/>
      <c r="E1252" s="67"/>
      <c r="F1252" s="79"/>
      <c r="G1252" s="67"/>
      <c r="H1252" s="66">
        <v>2200203</v>
      </c>
      <c r="I1252" s="66" t="s">
        <v>1646</v>
      </c>
      <c r="J1252" s="260">
        <v>0</v>
      </c>
      <c r="K1252" s="260"/>
      <c r="L1252" s="63">
        <v>0</v>
      </c>
      <c r="M1252" s="67"/>
      <c r="N1252" s="63">
        <v>0</v>
      </c>
      <c r="O1252" s="67"/>
      <c r="P1252" s="54" t="s">
        <v>872</v>
      </c>
      <c r="Q1252" s="44">
        <v>0</v>
      </c>
      <c r="R1252" s="44">
        <v>1510</v>
      </c>
      <c r="S1252" s="44">
        <v>1510</v>
      </c>
      <c r="T1252" s="72" t="s">
        <v>910</v>
      </c>
      <c r="U1252" s="44">
        <v>407371</v>
      </c>
      <c r="V1252" s="66" t="s">
        <v>811</v>
      </c>
      <c r="W1252" s="44" t="s">
        <v>2541</v>
      </c>
      <c r="X1252" s="44">
        <v>0</v>
      </c>
      <c r="Y1252" s="454"/>
    </row>
    <row r="1253" spans="1:25" ht="18" customHeight="1">
      <c r="A1253" s="78"/>
      <c r="B1253" s="79"/>
      <c r="C1253" s="79"/>
      <c r="D1253" s="79"/>
      <c r="E1253" s="67"/>
      <c r="F1253" s="79"/>
      <c r="G1253" s="67"/>
      <c r="H1253" s="66">
        <v>2200204</v>
      </c>
      <c r="I1253" s="66" t="s">
        <v>812</v>
      </c>
      <c r="J1253" s="260">
        <v>4587</v>
      </c>
      <c r="K1253" s="260"/>
      <c r="L1253" s="63">
        <v>10497</v>
      </c>
      <c r="M1253" s="67"/>
      <c r="N1253" s="63">
        <v>0</v>
      </c>
      <c r="O1253" s="67"/>
      <c r="P1253" s="54" t="s">
        <v>882</v>
      </c>
      <c r="Q1253" s="44">
        <v>0</v>
      </c>
      <c r="R1253" s="44">
        <v>0</v>
      </c>
      <c r="S1253" s="44">
        <v>0</v>
      </c>
      <c r="T1253" s="72" t="s">
        <v>911</v>
      </c>
      <c r="U1253" s="44">
        <v>21310</v>
      </c>
      <c r="V1253" s="66" t="s">
        <v>812</v>
      </c>
      <c r="W1253" s="44" t="s">
        <v>2542</v>
      </c>
      <c r="X1253" s="44">
        <v>0</v>
      </c>
      <c r="Y1253" s="454"/>
    </row>
    <row r="1254" spans="1:25" ht="18" customHeight="1">
      <c r="A1254" s="78"/>
      <c r="B1254" s="79"/>
      <c r="C1254" s="79"/>
      <c r="D1254" s="79"/>
      <c r="E1254" s="67"/>
      <c r="F1254" s="79"/>
      <c r="G1254" s="67"/>
      <c r="H1254" s="66">
        <v>2200205</v>
      </c>
      <c r="I1254" s="66" t="s">
        <v>1110</v>
      </c>
      <c r="J1254" s="260">
        <v>433</v>
      </c>
      <c r="K1254" s="260"/>
      <c r="L1254" s="63">
        <v>423</v>
      </c>
      <c r="M1254" s="67"/>
      <c r="N1254" s="63">
        <v>397</v>
      </c>
      <c r="O1254" s="67">
        <f t="shared" si="29"/>
        <v>6.5491183879093251E-2</v>
      </c>
      <c r="P1254" s="54" t="s">
        <v>888</v>
      </c>
      <c r="Q1254" s="44">
        <v>13000</v>
      </c>
      <c r="R1254" s="44">
        <v>0</v>
      </c>
      <c r="S1254" s="44">
        <v>0</v>
      </c>
      <c r="T1254" s="71" t="s">
        <v>912</v>
      </c>
      <c r="U1254" s="44">
        <v>54102</v>
      </c>
      <c r="V1254" s="66" t="s">
        <v>1110</v>
      </c>
      <c r="W1254" s="44" t="s">
        <v>2543</v>
      </c>
      <c r="X1254" s="44">
        <v>0</v>
      </c>
      <c r="Y1254" s="454"/>
    </row>
    <row r="1255" spans="1:25" ht="18" customHeight="1">
      <c r="A1255" s="78"/>
      <c r="B1255" s="79"/>
      <c r="C1255" s="79"/>
      <c r="D1255" s="79"/>
      <c r="E1255" s="67"/>
      <c r="F1255" s="79"/>
      <c r="G1255" s="67"/>
      <c r="H1255" s="66">
        <v>2200206</v>
      </c>
      <c r="I1255" s="66" t="s">
        <v>813</v>
      </c>
      <c r="J1255" s="260">
        <v>1725</v>
      </c>
      <c r="K1255" s="260"/>
      <c r="L1255" s="63">
        <v>4109</v>
      </c>
      <c r="M1255" s="67"/>
      <c r="N1255" s="63">
        <v>1160</v>
      </c>
      <c r="O1255" s="67">
        <f t="shared" si="29"/>
        <v>2.5422413793103447</v>
      </c>
      <c r="P1255" s="54" t="s">
        <v>894</v>
      </c>
      <c r="Q1255" s="44">
        <v>18000</v>
      </c>
      <c r="R1255" s="44">
        <v>331</v>
      </c>
      <c r="S1255" s="44">
        <v>0</v>
      </c>
      <c r="T1255" s="72" t="s">
        <v>1040</v>
      </c>
      <c r="U1255" s="44">
        <v>0</v>
      </c>
      <c r="V1255" s="66" t="s">
        <v>813</v>
      </c>
      <c r="W1255" s="44" t="s">
        <v>2544</v>
      </c>
      <c r="X1255" s="44">
        <v>275</v>
      </c>
      <c r="Y1255" s="454"/>
    </row>
    <row r="1256" spans="1:25" ht="33.75" customHeight="1">
      <c r="A1256" s="78"/>
      <c r="B1256" s="79"/>
      <c r="C1256" s="79"/>
      <c r="D1256" s="79"/>
      <c r="E1256" s="67"/>
      <c r="F1256" s="79"/>
      <c r="G1256" s="67"/>
      <c r="H1256" s="66">
        <v>2200207</v>
      </c>
      <c r="I1256" s="58" t="s">
        <v>814</v>
      </c>
      <c r="J1256" s="265">
        <v>0</v>
      </c>
      <c r="K1256" s="228">
        <v>564</v>
      </c>
      <c r="L1256" s="63">
        <v>564</v>
      </c>
      <c r="M1256" s="67">
        <f>L1256/K1256</f>
        <v>1</v>
      </c>
      <c r="N1256" s="63">
        <v>50</v>
      </c>
      <c r="O1256" s="67">
        <f t="shared" si="29"/>
        <v>10.28</v>
      </c>
      <c r="P1256" s="54" t="s">
        <v>1039</v>
      </c>
      <c r="Q1256" s="44">
        <v>40000</v>
      </c>
      <c r="R1256" s="44">
        <v>0</v>
      </c>
      <c r="S1256" s="44">
        <v>0</v>
      </c>
      <c r="T1256" s="72" t="s">
        <v>1086</v>
      </c>
      <c r="U1256" s="44">
        <v>0</v>
      </c>
      <c r="V1256" s="58" t="s">
        <v>814</v>
      </c>
      <c r="W1256" s="44" t="s">
        <v>2545</v>
      </c>
      <c r="X1256" s="44">
        <v>14813</v>
      </c>
      <c r="Y1256" s="458" t="s">
        <v>3277</v>
      </c>
    </row>
    <row r="1257" spans="1:25" ht="18" customHeight="1">
      <c r="A1257" s="78"/>
      <c r="B1257" s="79"/>
      <c r="C1257" s="79"/>
      <c r="D1257" s="79"/>
      <c r="E1257" s="67"/>
      <c r="F1257" s="79"/>
      <c r="G1257" s="67"/>
      <c r="H1257" s="66">
        <v>2200208</v>
      </c>
      <c r="I1257" s="66" t="s">
        <v>1101</v>
      </c>
      <c r="J1257" s="260">
        <v>0</v>
      </c>
      <c r="K1257" s="260"/>
      <c r="L1257" s="63">
        <v>0</v>
      </c>
      <c r="M1257" s="67"/>
      <c r="N1257" s="63">
        <v>0</v>
      </c>
      <c r="O1257" s="67"/>
      <c r="P1257" s="54" t="s">
        <v>906</v>
      </c>
      <c r="Q1257" s="44">
        <v>540000</v>
      </c>
      <c r="R1257" s="44">
        <v>533478</v>
      </c>
      <c r="S1257" s="44">
        <v>533478</v>
      </c>
      <c r="T1257" s="72" t="s">
        <v>913</v>
      </c>
      <c r="U1257" s="44">
        <v>54102</v>
      </c>
      <c r="V1257" s="66" t="s">
        <v>1101</v>
      </c>
      <c r="W1257" s="44" t="s">
        <v>2224</v>
      </c>
      <c r="X1257" s="44">
        <v>2348</v>
      </c>
      <c r="Y1257" s="454"/>
    </row>
    <row r="1258" spans="1:25" ht="18" customHeight="1">
      <c r="A1258" s="78"/>
      <c r="B1258" s="79"/>
      <c r="C1258" s="79"/>
      <c r="D1258" s="79"/>
      <c r="E1258" s="67"/>
      <c r="F1258" s="79"/>
      <c r="G1258" s="67"/>
      <c r="H1258" s="66">
        <v>2200209</v>
      </c>
      <c r="I1258" s="66" t="s">
        <v>1102</v>
      </c>
      <c r="J1258" s="260">
        <v>0</v>
      </c>
      <c r="K1258" s="260"/>
      <c r="L1258" s="63">
        <v>0</v>
      </c>
      <c r="M1258" s="67"/>
      <c r="N1258" s="63">
        <v>0</v>
      </c>
      <c r="O1258" s="67"/>
      <c r="P1258" s="54" t="s">
        <v>907</v>
      </c>
      <c r="Q1258" s="44">
        <v>2000</v>
      </c>
      <c r="R1258" s="44">
        <v>801</v>
      </c>
      <c r="S1258" s="44">
        <v>801</v>
      </c>
      <c r="V1258" s="66" t="s">
        <v>1102</v>
      </c>
      <c r="W1258" s="44" t="s">
        <v>2225</v>
      </c>
      <c r="X1258" s="44">
        <v>31</v>
      </c>
      <c r="Y1258" s="454"/>
    </row>
    <row r="1259" spans="1:25" ht="18" customHeight="1">
      <c r="A1259" s="78"/>
      <c r="B1259" s="79"/>
      <c r="C1259" s="79"/>
      <c r="D1259" s="79"/>
      <c r="E1259" s="67"/>
      <c r="F1259" s="79"/>
      <c r="G1259" s="67"/>
      <c r="H1259" s="66">
        <v>2200210</v>
      </c>
      <c r="I1259" s="66" t="s">
        <v>1103</v>
      </c>
      <c r="J1259" s="260">
        <v>0</v>
      </c>
      <c r="K1259" s="260"/>
      <c r="L1259" s="63">
        <v>0</v>
      </c>
      <c r="M1259" s="67"/>
      <c r="N1259" s="63">
        <v>0</v>
      </c>
      <c r="O1259" s="67"/>
      <c r="P1259" s="54" t="s">
        <v>908</v>
      </c>
      <c r="Q1259" s="44">
        <v>0</v>
      </c>
      <c r="R1259" s="44">
        <v>0</v>
      </c>
      <c r="S1259" s="44">
        <v>0</v>
      </c>
      <c r="V1259" s="66" t="s">
        <v>1103</v>
      </c>
      <c r="W1259" s="44" t="s">
        <v>2226</v>
      </c>
      <c r="X1259" s="44">
        <v>0</v>
      </c>
      <c r="Y1259" s="454"/>
    </row>
    <row r="1260" spans="1:25" ht="18" customHeight="1">
      <c r="A1260" s="78"/>
      <c r="B1260" s="79"/>
      <c r="C1260" s="79"/>
      <c r="D1260" s="79"/>
      <c r="E1260" s="67"/>
      <c r="F1260" s="79"/>
      <c r="G1260" s="67"/>
      <c r="H1260" s="66">
        <v>2200211</v>
      </c>
      <c r="I1260" s="66" t="s">
        <v>815</v>
      </c>
      <c r="J1260" s="260">
        <v>0</v>
      </c>
      <c r="K1260" s="260"/>
      <c r="L1260" s="63"/>
      <c r="M1260" s="67"/>
      <c r="N1260" s="63">
        <v>50</v>
      </c>
      <c r="O1260" s="67">
        <f t="shared" si="29"/>
        <v>-1</v>
      </c>
      <c r="P1260" s="54" t="s">
        <v>909</v>
      </c>
      <c r="Q1260" s="44">
        <v>0</v>
      </c>
      <c r="R1260" s="44">
        <v>0</v>
      </c>
      <c r="S1260" s="44">
        <v>0</v>
      </c>
      <c r="V1260" s="66" t="s">
        <v>815</v>
      </c>
      <c r="W1260" s="84" t="s">
        <v>2546</v>
      </c>
      <c r="X1260" s="84">
        <v>389</v>
      </c>
      <c r="Y1260" s="454"/>
    </row>
    <row r="1261" spans="1:25" ht="18" customHeight="1">
      <c r="A1261" s="78"/>
      <c r="B1261" s="79"/>
      <c r="C1261" s="79"/>
      <c r="D1261" s="79"/>
      <c r="E1261" s="67"/>
      <c r="F1261" s="79"/>
      <c r="G1261" s="67"/>
      <c r="H1261" s="66">
        <v>2200212</v>
      </c>
      <c r="I1261" s="66" t="s">
        <v>816</v>
      </c>
      <c r="J1261" s="260">
        <v>0</v>
      </c>
      <c r="K1261" s="260"/>
      <c r="L1261" s="63">
        <v>375</v>
      </c>
      <c r="M1261" s="67"/>
      <c r="N1261" s="63">
        <v>0</v>
      </c>
      <c r="O1261" s="67"/>
      <c r="P1261" s="54" t="s">
        <v>910</v>
      </c>
      <c r="Q1261" s="44">
        <v>500000</v>
      </c>
      <c r="R1261" s="44">
        <v>500000</v>
      </c>
      <c r="S1261" s="44">
        <v>500000</v>
      </c>
      <c r="V1261" s="66" t="s">
        <v>816</v>
      </c>
      <c r="W1261" s="44" t="s">
        <v>2547</v>
      </c>
      <c r="X1261" s="44">
        <v>392</v>
      </c>
      <c r="Y1261" s="454"/>
    </row>
    <row r="1262" spans="1:25" ht="18" customHeight="1">
      <c r="A1262" s="78"/>
      <c r="B1262" s="79"/>
      <c r="C1262" s="79"/>
      <c r="D1262" s="79"/>
      <c r="E1262" s="67"/>
      <c r="F1262" s="79"/>
      <c r="G1262" s="67"/>
      <c r="H1262" s="66">
        <v>2200213</v>
      </c>
      <c r="I1262" s="66" t="s">
        <v>817</v>
      </c>
      <c r="J1262" s="260">
        <v>0</v>
      </c>
      <c r="K1262" s="260"/>
      <c r="L1262" s="63">
        <v>189</v>
      </c>
      <c r="M1262" s="67"/>
      <c r="N1262" s="63">
        <v>0</v>
      </c>
      <c r="O1262" s="67"/>
      <c r="P1262" s="54" t="s">
        <v>911</v>
      </c>
      <c r="Q1262" s="44">
        <v>38000</v>
      </c>
      <c r="R1262" s="44">
        <v>32677</v>
      </c>
      <c r="S1262" s="44">
        <v>32677</v>
      </c>
      <c r="V1262" s="66" t="s">
        <v>817</v>
      </c>
      <c r="W1262" s="44" t="s">
        <v>2548</v>
      </c>
      <c r="X1262" s="44">
        <v>996</v>
      </c>
      <c r="Y1262" s="454"/>
    </row>
    <row r="1263" spans="1:25" ht="18" customHeight="1">
      <c r="A1263" s="78"/>
      <c r="B1263" s="79"/>
      <c r="C1263" s="79"/>
      <c r="D1263" s="79"/>
      <c r="E1263" s="67"/>
      <c r="F1263" s="79"/>
      <c r="G1263" s="67"/>
      <c r="H1263" s="66">
        <v>2200214</v>
      </c>
      <c r="I1263" s="66" t="s">
        <v>1110</v>
      </c>
      <c r="J1263" s="260">
        <v>0</v>
      </c>
      <c r="K1263" s="260"/>
      <c r="L1263" s="63">
        <v>0</v>
      </c>
      <c r="M1263" s="67"/>
      <c r="N1263" s="63">
        <v>0</v>
      </c>
      <c r="O1263" s="67"/>
      <c r="P1263" s="54" t="s">
        <v>912</v>
      </c>
      <c r="Q1263" s="44">
        <v>953110</v>
      </c>
      <c r="R1263" s="44">
        <v>423638</v>
      </c>
      <c r="S1263" s="44">
        <v>346143</v>
      </c>
      <c r="V1263" s="66" t="s">
        <v>1110</v>
      </c>
      <c r="W1263" s="44" t="s">
        <v>2549</v>
      </c>
      <c r="X1263" s="44">
        <v>2498</v>
      </c>
      <c r="Y1263" s="454"/>
    </row>
    <row r="1264" spans="1:25" ht="18" customHeight="1">
      <c r="A1264" s="78"/>
      <c r="B1264" s="79"/>
      <c r="C1264" s="79"/>
      <c r="D1264" s="79"/>
      <c r="E1264" s="67"/>
      <c r="F1264" s="79"/>
      <c r="G1264" s="67"/>
      <c r="H1264" s="66">
        <v>2200215</v>
      </c>
      <c r="I1264" s="66" t="s">
        <v>818</v>
      </c>
      <c r="J1264" s="260">
        <v>0</v>
      </c>
      <c r="K1264" s="260"/>
      <c r="L1264" s="63">
        <v>0</v>
      </c>
      <c r="M1264" s="67"/>
      <c r="N1264" s="63">
        <v>0</v>
      </c>
      <c r="O1264" s="67"/>
      <c r="P1264" s="54" t="s">
        <v>1040</v>
      </c>
      <c r="Q1264" s="44">
        <v>3707</v>
      </c>
      <c r="R1264" s="44">
        <v>0</v>
      </c>
      <c r="S1264" s="44">
        <v>0</v>
      </c>
      <c r="V1264" s="66" t="s">
        <v>818</v>
      </c>
      <c r="W1264" s="44" t="s">
        <v>2550</v>
      </c>
      <c r="X1264" s="44">
        <v>4645</v>
      </c>
      <c r="Y1264" s="454"/>
    </row>
    <row r="1265" spans="1:25" ht="18" customHeight="1">
      <c r="A1265" s="78"/>
      <c r="B1265" s="79"/>
      <c r="C1265" s="79"/>
      <c r="D1265" s="79"/>
      <c r="E1265" s="67"/>
      <c r="F1265" s="79"/>
      <c r="G1265" s="67"/>
      <c r="H1265" s="66">
        <v>2200216</v>
      </c>
      <c r="I1265" s="58" t="s">
        <v>819</v>
      </c>
      <c r="J1265" s="260">
        <v>370</v>
      </c>
      <c r="K1265" s="228">
        <v>329</v>
      </c>
      <c r="L1265" s="63">
        <v>329</v>
      </c>
      <c r="M1265" s="67">
        <f>L1265/K1265</f>
        <v>1</v>
      </c>
      <c r="N1265" s="63">
        <v>351</v>
      </c>
      <c r="O1265" s="67">
        <f t="shared" si="29"/>
        <v>-6.267806267806264E-2</v>
      </c>
      <c r="P1265" s="54" t="s">
        <v>913</v>
      </c>
      <c r="Q1265" s="44">
        <v>949403</v>
      </c>
      <c r="R1265" s="44">
        <v>423638</v>
      </c>
      <c r="S1265" s="44">
        <v>346143</v>
      </c>
      <c r="V1265" s="58" t="s">
        <v>819</v>
      </c>
      <c r="W1265" s="44" t="s">
        <v>2551</v>
      </c>
      <c r="X1265" s="44">
        <v>1391</v>
      </c>
      <c r="Y1265" s="454"/>
    </row>
    <row r="1266" spans="1:25" ht="18" customHeight="1">
      <c r="A1266" s="78"/>
      <c r="B1266" s="79"/>
      <c r="C1266" s="79"/>
      <c r="D1266" s="79"/>
      <c r="E1266" s="67"/>
      <c r="F1266" s="79"/>
      <c r="G1266" s="67"/>
      <c r="H1266" s="66">
        <v>2200217</v>
      </c>
      <c r="I1266" s="66" t="s">
        <v>1101</v>
      </c>
      <c r="J1266" s="260">
        <v>0</v>
      </c>
      <c r="K1266" s="260"/>
      <c r="L1266" s="63">
        <v>0</v>
      </c>
      <c r="M1266" s="67"/>
      <c r="N1266" s="63">
        <v>0</v>
      </c>
      <c r="O1266" s="67"/>
      <c r="V1266" s="66" t="s">
        <v>1101</v>
      </c>
      <c r="W1266" s="44" t="s">
        <v>2552</v>
      </c>
      <c r="X1266" s="44">
        <v>1154</v>
      </c>
      <c r="Y1266" s="454"/>
    </row>
    <row r="1267" spans="1:25" ht="18" customHeight="1">
      <c r="A1267" s="78"/>
      <c r="B1267" s="79"/>
      <c r="C1267" s="79"/>
      <c r="D1267" s="79"/>
      <c r="E1267" s="67"/>
      <c r="F1267" s="79"/>
      <c r="G1267" s="67"/>
      <c r="H1267" s="66">
        <v>2200250</v>
      </c>
      <c r="I1267" s="66" t="s">
        <v>1102</v>
      </c>
      <c r="J1267" s="260">
        <v>0</v>
      </c>
      <c r="K1267" s="260"/>
      <c r="L1267" s="63">
        <v>0</v>
      </c>
      <c r="M1267" s="67"/>
      <c r="N1267" s="63">
        <v>0</v>
      </c>
      <c r="O1267" s="67"/>
      <c r="V1267" s="66" t="s">
        <v>1102</v>
      </c>
      <c r="W1267" s="44" t="s">
        <v>2553</v>
      </c>
      <c r="X1267" s="44">
        <v>0</v>
      </c>
      <c r="Y1267" s="454"/>
    </row>
    <row r="1268" spans="1:25" ht="18" customHeight="1">
      <c r="A1268" s="78"/>
      <c r="B1268" s="79"/>
      <c r="C1268" s="79"/>
      <c r="D1268" s="79"/>
      <c r="E1268" s="67"/>
      <c r="F1268" s="79"/>
      <c r="G1268" s="67"/>
      <c r="H1268" s="66">
        <v>2200299</v>
      </c>
      <c r="I1268" s="66" t="s">
        <v>1103</v>
      </c>
      <c r="J1268" s="260">
        <v>0</v>
      </c>
      <c r="K1268" s="260"/>
      <c r="L1268" s="63">
        <v>0</v>
      </c>
      <c r="M1268" s="67"/>
      <c r="N1268" s="63">
        <v>0</v>
      </c>
      <c r="O1268" s="67"/>
      <c r="V1268" s="66" t="s">
        <v>1103</v>
      </c>
      <c r="W1268" s="44" t="s">
        <v>2554</v>
      </c>
      <c r="X1268" s="44">
        <v>569</v>
      </c>
      <c r="Y1268" s="454"/>
    </row>
    <row r="1269" spans="1:25" ht="18" customHeight="1">
      <c r="A1269" s="78"/>
      <c r="B1269" s="79"/>
      <c r="C1269" s="79"/>
      <c r="D1269" s="79"/>
      <c r="E1269" s="67"/>
      <c r="F1269" s="79"/>
      <c r="G1269" s="67"/>
      <c r="H1269" s="66">
        <v>22003</v>
      </c>
      <c r="I1269" s="66" t="s">
        <v>820</v>
      </c>
      <c r="J1269" s="260">
        <v>94.5</v>
      </c>
      <c r="K1269" s="260"/>
      <c r="L1269" s="63">
        <v>104</v>
      </c>
      <c r="M1269" s="67"/>
      <c r="N1269" s="63">
        <v>86</v>
      </c>
      <c r="O1269" s="67">
        <f t="shared" si="29"/>
        <v>0.20930232558139528</v>
      </c>
      <c r="V1269" s="66" t="s">
        <v>820</v>
      </c>
      <c r="W1269" s="44" t="s">
        <v>2555</v>
      </c>
      <c r="X1269" s="44">
        <v>0</v>
      </c>
      <c r="Y1269" s="454"/>
    </row>
    <row r="1270" spans="1:25" ht="18" customHeight="1">
      <c r="A1270" s="78"/>
      <c r="B1270" s="79"/>
      <c r="C1270" s="79"/>
      <c r="D1270" s="79"/>
      <c r="E1270" s="67"/>
      <c r="F1270" s="79"/>
      <c r="G1270" s="67"/>
      <c r="H1270" s="66">
        <v>2200301</v>
      </c>
      <c r="I1270" s="66" t="s">
        <v>821</v>
      </c>
      <c r="J1270" s="260">
        <v>0</v>
      </c>
      <c r="K1270" s="260"/>
      <c r="L1270" s="63">
        <v>0</v>
      </c>
      <c r="M1270" s="67"/>
      <c r="N1270" s="63">
        <v>0</v>
      </c>
      <c r="O1270" s="67"/>
      <c r="V1270" s="66" t="s">
        <v>821</v>
      </c>
      <c r="W1270" s="44" t="s">
        <v>2556</v>
      </c>
      <c r="X1270" s="44">
        <v>400</v>
      </c>
      <c r="Y1270" s="454"/>
    </row>
    <row r="1271" spans="1:25" ht="18" customHeight="1">
      <c r="A1271" s="78"/>
      <c r="B1271" s="79"/>
      <c r="C1271" s="79"/>
      <c r="D1271" s="79"/>
      <c r="E1271" s="67"/>
      <c r="F1271" s="79"/>
      <c r="G1271" s="67"/>
      <c r="H1271" s="66">
        <v>2200302</v>
      </c>
      <c r="I1271" s="66" t="s">
        <v>822</v>
      </c>
      <c r="J1271" s="260"/>
      <c r="K1271" s="260"/>
      <c r="L1271" s="63"/>
      <c r="M1271" s="67"/>
      <c r="N1271" s="63">
        <v>27</v>
      </c>
      <c r="O1271" s="67">
        <f t="shared" si="29"/>
        <v>-1</v>
      </c>
      <c r="V1271" s="66" t="s">
        <v>822</v>
      </c>
      <c r="W1271" s="44" t="s">
        <v>2557</v>
      </c>
      <c r="X1271" s="44">
        <v>11596</v>
      </c>
      <c r="Y1271" s="454"/>
    </row>
    <row r="1272" spans="1:25" ht="18" customHeight="1">
      <c r="A1272" s="78"/>
      <c r="B1272" s="79"/>
      <c r="C1272" s="79"/>
      <c r="D1272" s="79"/>
      <c r="E1272" s="67"/>
      <c r="F1272" s="79"/>
      <c r="G1272" s="67"/>
      <c r="H1272" s="66">
        <v>2200303</v>
      </c>
      <c r="I1272" s="66" t="s">
        <v>823</v>
      </c>
      <c r="J1272" s="260">
        <v>0</v>
      </c>
      <c r="K1272" s="260"/>
      <c r="L1272" s="63">
        <v>0</v>
      </c>
      <c r="M1272" s="67"/>
      <c r="N1272" s="63">
        <v>0</v>
      </c>
      <c r="O1272" s="67"/>
      <c r="V1272" s="66" t="s">
        <v>823</v>
      </c>
      <c r="W1272" s="44" t="s">
        <v>1623</v>
      </c>
      <c r="X1272" s="44">
        <v>1343875.8900000001</v>
      </c>
      <c r="Y1272" s="454"/>
    </row>
    <row r="1273" spans="1:25" ht="18" customHeight="1">
      <c r="A1273" s="78"/>
      <c r="B1273" s="79"/>
      <c r="C1273" s="79"/>
      <c r="D1273" s="79"/>
      <c r="E1273" s="67"/>
      <c r="F1273" s="79"/>
      <c r="G1273" s="67"/>
      <c r="H1273" s="66">
        <v>2200304</v>
      </c>
      <c r="I1273" s="66" t="s">
        <v>824</v>
      </c>
      <c r="J1273" s="260">
        <v>0</v>
      </c>
      <c r="K1273" s="260"/>
      <c r="L1273" s="63">
        <v>0</v>
      </c>
      <c r="M1273" s="67"/>
      <c r="N1273" s="63">
        <v>0</v>
      </c>
      <c r="O1273" s="67"/>
      <c r="V1273" s="66" t="s">
        <v>824</v>
      </c>
      <c r="W1273" s="44" t="s">
        <v>2558</v>
      </c>
      <c r="X1273" s="44">
        <v>1161003.81</v>
      </c>
      <c r="Y1273" s="454"/>
    </row>
    <row r="1274" spans="1:25" ht="18" customHeight="1">
      <c r="A1274" s="78"/>
      <c r="B1274" s="79"/>
      <c r="C1274" s="79"/>
      <c r="D1274" s="79"/>
      <c r="E1274" s="67"/>
      <c r="F1274" s="79"/>
      <c r="G1274" s="67"/>
      <c r="H1274" s="66">
        <v>2200305</v>
      </c>
      <c r="I1274" s="66" t="s">
        <v>825</v>
      </c>
      <c r="J1274" s="260">
        <v>0</v>
      </c>
      <c r="K1274" s="260"/>
      <c r="L1274" s="63">
        <v>0</v>
      </c>
      <c r="M1274" s="67"/>
      <c r="N1274" s="63">
        <v>0</v>
      </c>
      <c r="O1274" s="67"/>
      <c r="V1274" s="66" t="s">
        <v>825</v>
      </c>
      <c r="W1274" s="44" t="s">
        <v>2559</v>
      </c>
      <c r="X1274" s="44">
        <v>0</v>
      </c>
      <c r="Y1274" s="454"/>
    </row>
    <row r="1275" spans="1:25" ht="18" customHeight="1">
      <c r="A1275" s="78"/>
      <c r="B1275" s="79"/>
      <c r="C1275" s="79"/>
      <c r="D1275" s="79"/>
      <c r="E1275" s="67"/>
      <c r="F1275" s="79"/>
      <c r="G1275" s="67"/>
      <c r="H1275" s="66">
        <v>2200306</v>
      </c>
      <c r="I1275" s="66" t="s">
        <v>826</v>
      </c>
      <c r="J1275" s="260">
        <v>0</v>
      </c>
      <c r="K1275" s="260"/>
      <c r="L1275" s="63">
        <v>0</v>
      </c>
      <c r="M1275" s="67"/>
      <c r="N1275" s="63">
        <v>0</v>
      </c>
      <c r="O1275" s="67"/>
      <c r="V1275" s="66" t="s">
        <v>826</v>
      </c>
      <c r="W1275" s="44" t="s">
        <v>2560</v>
      </c>
      <c r="X1275" s="44">
        <v>0</v>
      </c>
      <c r="Y1275" s="454"/>
    </row>
    <row r="1276" spans="1:25" ht="18" customHeight="1">
      <c r="A1276" s="78"/>
      <c r="B1276" s="79"/>
      <c r="C1276" s="79"/>
      <c r="D1276" s="79"/>
      <c r="E1276" s="67"/>
      <c r="F1276" s="79"/>
      <c r="G1276" s="67"/>
      <c r="H1276" s="66">
        <v>2200350</v>
      </c>
      <c r="I1276" s="66" t="s">
        <v>827</v>
      </c>
      <c r="J1276" s="260">
        <v>0</v>
      </c>
      <c r="K1276" s="260"/>
      <c r="L1276" s="63">
        <v>0</v>
      </c>
      <c r="M1276" s="67"/>
      <c r="N1276" s="63">
        <v>0</v>
      </c>
      <c r="O1276" s="67"/>
      <c r="V1276" s="66" t="s">
        <v>827</v>
      </c>
      <c r="W1276" s="44" t="s">
        <v>2561</v>
      </c>
      <c r="X1276" s="44">
        <v>471.40999999999997</v>
      </c>
      <c r="Y1276" s="454"/>
    </row>
    <row r="1277" spans="1:25" ht="18" customHeight="1">
      <c r="A1277" s="78"/>
      <c r="B1277" s="79"/>
      <c r="C1277" s="79"/>
      <c r="D1277" s="79"/>
      <c r="E1277" s="67"/>
      <c r="F1277" s="79"/>
      <c r="G1277" s="67"/>
      <c r="H1277" s="66">
        <v>2200399</v>
      </c>
      <c r="I1277" s="66" t="s">
        <v>828</v>
      </c>
      <c r="J1277" s="260">
        <v>275</v>
      </c>
      <c r="K1277" s="260"/>
      <c r="L1277" s="63">
        <v>225</v>
      </c>
      <c r="M1277" s="67"/>
      <c r="N1277" s="63">
        <v>238</v>
      </c>
      <c r="O1277" s="67">
        <f t="shared" si="29"/>
        <v>-5.4621848739495826E-2</v>
      </c>
      <c r="V1277" s="66" t="s">
        <v>828</v>
      </c>
      <c r="W1277" s="44" t="s">
        <v>2562</v>
      </c>
      <c r="X1277" s="44">
        <v>0</v>
      </c>
      <c r="Y1277" s="454"/>
    </row>
    <row r="1278" spans="1:25" ht="18" customHeight="1">
      <c r="A1278" s="78"/>
      <c r="B1278" s="79"/>
      <c r="C1278" s="79"/>
      <c r="D1278" s="79"/>
      <c r="E1278" s="67"/>
      <c r="F1278" s="79"/>
      <c r="G1278" s="67"/>
      <c r="H1278" s="66">
        <v>22004</v>
      </c>
      <c r="I1278" s="58" t="s">
        <v>829</v>
      </c>
      <c r="J1278" s="260">
        <v>14813</v>
      </c>
      <c r="K1278" s="228">
        <v>18079</v>
      </c>
      <c r="L1278" s="63">
        <v>18079</v>
      </c>
      <c r="M1278" s="67">
        <f>L1278/K1278</f>
        <v>1</v>
      </c>
      <c r="N1278" s="63">
        <v>15678</v>
      </c>
      <c r="O1278" s="67">
        <f t="shared" si="29"/>
        <v>0.15314453374154868</v>
      </c>
      <c r="V1278" s="58" t="s">
        <v>829</v>
      </c>
      <c r="W1278" s="44" t="s">
        <v>2563</v>
      </c>
      <c r="X1278" s="44">
        <v>0</v>
      </c>
      <c r="Y1278" s="454"/>
    </row>
    <row r="1279" spans="1:25" ht="18" customHeight="1">
      <c r="A1279" s="78"/>
      <c r="B1279" s="79"/>
      <c r="C1279" s="79"/>
      <c r="D1279" s="79"/>
      <c r="E1279" s="67"/>
      <c r="F1279" s="79"/>
      <c r="G1279" s="67"/>
      <c r="H1279" s="66">
        <v>2200401</v>
      </c>
      <c r="I1279" s="66" t="s">
        <v>1101</v>
      </c>
      <c r="J1279" s="260">
        <v>2348</v>
      </c>
      <c r="K1279" s="260"/>
      <c r="L1279" s="63">
        <v>2028</v>
      </c>
      <c r="M1279" s="67"/>
      <c r="N1279" s="63">
        <v>2292</v>
      </c>
      <c r="O1279" s="67">
        <f t="shared" si="29"/>
        <v>-0.11518324607329844</v>
      </c>
      <c r="V1279" s="66" t="s">
        <v>1101</v>
      </c>
      <c r="W1279" s="44" t="s">
        <v>2564</v>
      </c>
      <c r="X1279" s="44">
        <v>0</v>
      </c>
      <c r="Y1279" s="454"/>
    </row>
    <row r="1280" spans="1:25" ht="18" customHeight="1">
      <c r="A1280" s="78"/>
      <c r="B1280" s="79"/>
      <c r="C1280" s="79"/>
      <c r="D1280" s="79"/>
      <c r="E1280" s="67"/>
      <c r="F1280" s="79"/>
      <c r="G1280" s="67"/>
      <c r="H1280" s="66">
        <v>2200402</v>
      </c>
      <c r="I1280" s="66" t="s">
        <v>1102</v>
      </c>
      <c r="J1280" s="260">
        <v>31</v>
      </c>
      <c r="K1280" s="260"/>
      <c r="L1280" s="63">
        <v>31</v>
      </c>
      <c r="M1280" s="67"/>
      <c r="N1280" s="63">
        <v>0</v>
      </c>
      <c r="O1280" s="67"/>
      <c r="V1280" s="66" t="s">
        <v>1102</v>
      </c>
      <c r="W1280" s="44" t="s">
        <v>2565</v>
      </c>
      <c r="X1280" s="44">
        <v>0</v>
      </c>
      <c r="Y1280" s="454"/>
    </row>
    <row r="1281" spans="1:25" ht="18" customHeight="1">
      <c r="A1281" s="78"/>
      <c r="B1281" s="79"/>
      <c r="C1281" s="79"/>
      <c r="D1281" s="79"/>
      <c r="E1281" s="67"/>
      <c r="F1281" s="79"/>
      <c r="G1281" s="67"/>
      <c r="H1281" s="66">
        <v>2200403</v>
      </c>
      <c r="I1281" s="66" t="s">
        <v>1103</v>
      </c>
      <c r="J1281" s="260">
        <v>0</v>
      </c>
      <c r="K1281" s="260"/>
      <c r="L1281" s="63">
        <v>0</v>
      </c>
      <c r="M1281" s="67"/>
      <c r="N1281" s="63">
        <v>0</v>
      </c>
      <c r="O1281" s="67"/>
      <c r="V1281" s="66" t="s">
        <v>1103</v>
      </c>
      <c r="W1281" s="44" t="s">
        <v>2566</v>
      </c>
      <c r="X1281" s="44">
        <v>1160532.3999999999</v>
      </c>
      <c r="Y1281" s="454"/>
    </row>
    <row r="1282" spans="1:25" ht="18" customHeight="1">
      <c r="A1282" s="78"/>
      <c r="B1282" s="79"/>
      <c r="C1282" s="79"/>
      <c r="D1282" s="79"/>
      <c r="E1282" s="67"/>
      <c r="F1282" s="79"/>
      <c r="G1282" s="67"/>
      <c r="H1282" s="66">
        <v>2200404</v>
      </c>
      <c r="I1282" s="66" t="s">
        <v>830</v>
      </c>
      <c r="J1282" s="260">
        <v>389</v>
      </c>
      <c r="K1282" s="260"/>
      <c r="L1282" s="63">
        <v>392</v>
      </c>
      <c r="M1282" s="67"/>
      <c r="N1282" s="63">
        <v>406</v>
      </c>
      <c r="O1282" s="67">
        <f t="shared" si="29"/>
        <v>-3.4482758620689613E-2</v>
      </c>
      <c r="V1282" s="66" t="s">
        <v>830</v>
      </c>
      <c r="W1282" s="44" t="s">
        <v>2567</v>
      </c>
      <c r="X1282" s="44">
        <v>161357.69999999998</v>
      </c>
      <c r="Y1282" s="454"/>
    </row>
    <row r="1283" spans="1:25" ht="18" customHeight="1">
      <c r="A1283" s="78"/>
      <c r="B1283" s="79"/>
      <c r="C1283" s="79"/>
      <c r="D1283" s="79"/>
      <c r="E1283" s="67"/>
      <c r="F1283" s="79"/>
      <c r="G1283" s="67"/>
      <c r="H1283" s="66">
        <v>2200405</v>
      </c>
      <c r="I1283" s="66" t="s">
        <v>831</v>
      </c>
      <c r="J1283" s="260">
        <v>392</v>
      </c>
      <c r="K1283" s="260"/>
      <c r="L1283" s="63"/>
      <c r="M1283" s="67"/>
      <c r="N1283" s="63">
        <v>130</v>
      </c>
      <c r="O1283" s="67">
        <f t="shared" si="29"/>
        <v>-1</v>
      </c>
      <c r="V1283" s="66" t="s">
        <v>831</v>
      </c>
      <c r="W1283" s="44" t="s">
        <v>2568</v>
      </c>
      <c r="X1283" s="44">
        <v>68816.650000000009</v>
      </c>
      <c r="Y1283" s="454"/>
    </row>
    <row r="1284" spans="1:25" ht="18" customHeight="1">
      <c r="A1284" s="78"/>
      <c r="B1284" s="79"/>
      <c r="C1284" s="79"/>
      <c r="D1284" s="79"/>
      <c r="E1284" s="67"/>
      <c r="F1284" s="79"/>
      <c r="G1284" s="67"/>
      <c r="H1284" s="66">
        <v>2200406</v>
      </c>
      <c r="I1284" s="66" t="s">
        <v>832</v>
      </c>
      <c r="J1284" s="260">
        <v>996</v>
      </c>
      <c r="K1284" s="260"/>
      <c r="L1284" s="63">
        <v>408</v>
      </c>
      <c r="M1284" s="67"/>
      <c r="N1284" s="63">
        <v>245</v>
      </c>
      <c r="O1284" s="67">
        <f t="shared" si="29"/>
        <v>0.66530612244897958</v>
      </c>
      <c r="V1284" s="66" t="s">
        <v>832</v>
      </c>
      <c r="W1284" s="44" t="s">
        <v>2569</v>
      </c>
      <c r="X1284" s="44">
        <v>0</v>
      </c>
      <c r="Y1284" s="454"/>
    </row>
    <row r="1285" spans="1:25" ht="18" customHeight="1">
      <c r="A1285" s="78"/>
      <c r="B1285" s="79"/>
      <c r="C1285" s="79"/>
      <c r="D1285" s="79"/>
      <c r="E1285" s="67"/>
      <c r="F1285" s="79"/>
      <c r="G1285" s="67"/>
      <c r="H1285" s="66">
        <v>2200407</v>
      </c>
      <c r="I1285" s="66" t="s">
        <v>833</v>
      </c>
      <c r="J1285" s="260">
        <v>2498</v>
      </c>
      <c r="K1285" s="260"/>
      <c r="L1285" s="63">
        <v>1146</v>
      </c>
      <c r="M1285" s="67"/>
      <c r="N1285" s="63">
        <v>806</v>
      </c>
      <c r="O1285" s="67">
        <f t="shared" si="29"/>
        <v>0.42183622828784118</v>
      </c>
      <c r="V1285" s="66" t="s">
        <v>833</v>
      </c>
      <c r="W1285" s="44" t="s">
        <v>2570</v>
      </c>
      <c r="X1285" s="44">
        <v>92541.290000000008</v>
      </c>
      <c r="Y1285" s="454"/>
    </row>
    <row r="1286" spans="1:25" ht="18" customHeight="1">
      <c r="A1286" s="78"/>
      <c r="B1286" s="79"/>
      <c r="C1286" s="79"/>
      <c r="D1286" s="79"/>
      <c r="E1286" s="67"/>
      <c r="F1286" s="79"/>
      <c r="G1286" s="67"/>
      <c r="H1286" s="66">
        <v>2200408</v>
      </c>
      <c r="I1286" s="66" t="s">
        <v>834</v>
      </c>
      <c r="J1286" s="260">
        <v>4645</v>
      </c>
      <c r="K1286" s="260"/>
      <c r="L1286" s="63">
        <v>1013</v>
      </c>
      <c r="M1286" s="67"/>
      <c r="N1286" s="63">
        <v>996</v>
      </c>
      <c r="O1286" s="67">
        <f t="shared" si="29"/>
        <v>1.7068273092369468E-2</v>
      </c>
      <c r="V1286" s="66" t="s">
        <v>834</v>
      </c>
      <c r="W1286" s="44" t="s">
        <v>2571</v>
      </c>
      <c r="X1286" s="44">
        <v>21514</v>
      </c>
      <c r="Y1286" s="454"/>
    </row>
    <row r="1287" spans="1:25" ht="18" customHeight="1">
      <c r="A1287" s="78"/>
      <c r="B1287" s="79"/>
      <c r="C1287" s="79"/>
      <c r="D1287" s="79"/>
      <c r="E1287" s="67"/>
      <c r="F1287" s="79"/>
      <c r="G1287" s="67"/>
      <c r="H1287" s="66">
        <v>2200409</v>
      </c>
      <c r="I1287" s="66" t="s">
        <v>835</v>
      </c>
      <c r="J1287" s="260">
        <v>1391</v>
      </c>
      <c r="K1287" s="260"/>
      <c r="L1287" s="63">
        <v>4517</v>
      </c>
      <c r="M1287" s="67"/>
      <c r="N1287" s="63">
        <v>5343</v>
      </c>
      <c r="O1287" s="67">
        <f t="shared" si="29"/>
        <v>-0.15459479693056333</v>
      </c>
      <c r="V1287" s="66" t="s">
        <v>835</v>
      </c>
      <c r="W1287" s="44" t="s">
        <v>2572</v>
      </c>
      <c r="X1287" s="44">
        <v>0</v>
      </c>
      <c r="Y1287" s="454"/>
    </row>
    <row r="1288" spans="1:25" ht="18" customHeight="1">
      <c r="A1288" s="78"/>
      <c r="B1288" s="79"/>
      <c r="C1288" s="79"/>
      <c r="D1288" s="79"/>
      <c r="E1288" s="67"/>
      <c r="F1288" s="79"/>
      <c r="G1288" s="67"/>
      <c r="H1288" s="66">
        <v>2200410</v>
      </c>
      <c r="I1288" s="66" t="s">
        <v>836</v>
      </c>
      <c r="J1288" s="260">
        <v>1154</v>
      </c>
      <c r="K1288" s="260"/>
      <c r="L1288" s="63">
        <v>1363</v>
      </c>
      <c r="M1288" s="67"/>
      <c r="N1288" s="63">
        <v>1522</v>
      </c>
      <c r="O1288" s="67">
        <f t="shared" si="29"/>
        <v>-0.10446780551905388</v>
      </c>
      <c r="V1288" s="66" t="s">
        <v>836</v>
      </c>
      <c r="W1288" s="44" t="s">
        <v>2573</v>
      </c>
      <c r="X1288" s="44">
        <v>8539</v>
      </c>
      <c r="Y1288" s="454"/>
    </row>
    <row r="1289" spans="1:25" ht="18" customHeight="1">
      <c r="A1289" s="78"/>
      <c r="B1289" s="79"/>
      <c r="C1289" s="79"/>
      <c r="D1289" s="79"/>
      <c r="E1289" s="67"/>
      <c r="F1289" s="79"/>
      <c r="G1289" s="67"/>
      <c r="H1289" s="66">
        <v>2200450</v>
      </c>
      <c r="I1289" s="66" t="s">
        <v>837</v>
      </c>
      <c r="J1289" s="260">
        <v>0</v>
      </c>
      <c r="K1289" s="260"/>
      <c r="L1289" s="63">
        <v>1191</v>
      </c>
      <c r="M1289" s="67"/>
      <c r="N1289" s="63">
        <v>715</v>
      </c>
      <c r="O1289" s="67">
        <f t="shared" si="29"/>
        <v>0.66573426573426575</v>
      </c>
      <c r="V1289" s="66" t="s">
        <v>837</v>
      </c>
      <c r="W1289" s="44" t="s">
        <v>2574</v>
      </c>
      <c r="X1289" s="44">
        <v>12975</v>
      </c>
      <c r="Y1289" s="454"/>
    </row>
    <row r="1290" spans="1:25" ht="18" customHeight="1">
      <c r="A1290" s="78"/>
      <c r="B1290" s="79"/>
      <c r="C1290" s="79"/>
      <c r="D1290" s="79"/>
      <c r="E1290" s="67"/>
      <c r="F1290" s="79"/>
      <c r="G1290" s="67"/>
      <c r="H1290" s="66">
        <v>2200499</v>
      </c>
      <c r="I1290" s="66" t="s">
        <v>838</v>
      </c>
      <c r="K1290" s="260"/>
      <c r="L1290" s="63">
        <v>0</v>
      </c>
      <c r="M1290" s="67"/>
      <c r="N1290" s="63">
        <v>0</v>
      </c>
      <c r="O1290" s="67"/>
      <c r="V1290" s="66" t="s">
        <v>838</v>
      </c>
      <c r="W1290" s="44" t="s">
        <v>1624</v>
      </c>
      <c r="X1290" s="44">
        <v>85915.6</v>
      </c>
      <c r="Y1290" s="454"/>
    </row>
    <row r="1291" spans="1:25" ht="18" customHeight="1">
      <c r="A1291" s="78"/>
      <c r="B1291" s="79"/>
      <c r="C1291" s="79"/>
      <c r="D1291" s="79"/>
      <c r="E1291" s="67"/>
      <c r="F1291" s="79"/>
      <c r="G1291" s="67"/>
      <c r="H1291" s="66">
        <v>22005</v>
      </c>
      <c r="I1291" s="66" t="s">
        <v>839</v>
      </c>
      <c r="J1291" s="260">
        <v>569</v>
      </c>
      <c r="K1291" s="260"/>
      <c r="L1291" s="63">
        <v>438</v>
      </c>
      <c r="M1291" s="67"/>
      <c r="N1291" s="63">
        <v>382</v>
      </c>
      <c r="O1291" s="67">
        <f t="shared" si="29"/>
        <v>0.14659685863874339</v>
      </c>
      <c r="V1291" s="66" t="s">
        <v>839</v>
      </c>
      <c r="W1291" s="44" t="s">
        <v>2575</v>
      </c>
      <c r="X1291" s="44">
        <v>119</v>
      </c>
      <c r="Y1291" s="454"/>
    </row>
    <row r="1292" spans="1:25" ht="18" customHeight="1">
      <c r="A1292" s="78"/>
      <c r="B1292" s="79"/>
      <c r="C1292" s="79"/>
      <c r="D1292" s="79"/>
      <c r="E1292" s="67"/>
      <c r="F1292" s="79"/>
      <c r="G1292" s="67"/>
      <c r="H1292" s="66">
        <v>2200501</v>
      </c>
      <c r="I1292" s="66" t="s">
        <v>840</v>
      </c>
      <c r="J1292" s="260"/>
      <c r="K1292" s="260"/>
      <c r="L1292" s="63">
        <v>0</v>
      </c>
      <c r="M1292" s="67"/>
      <c r="N1292" s="63">
        <v>0</v>
      </c>
      <c r="O1292" s="67"/>
      <c r="V1292" s="66" t="s">
        <v>840</v>
      </c>
      <c r="W1292" s="44" t="s">
        <v>2224</v>
      </c>
      <c r="X1292" s="44">
        <v>0</v>
      </c>
      <c r="Y1292" s="454"/>
    </row>
    <row r="1293" spans="1:25" ht="18" customHeight="1">
      <c r="A1293" s="78"/>
      <c r="B1293" s="79"/>
      <c r="C1293" s="79"/>
      <c r="D1293" s="79"/>
      <c r="E1293" s="67"/>
      <c r="F1293" s="79"/>
      <c r="G1293" s="67"/>
      <c r="H1293" s="66">
        <v>2200502</v>
      </c>
      <c r="I1293" s="66" t="s">
        <v>841</v>
      </c>
      <c r="J1293" s="260">
        <v>400</v>
      </c>
      <c r="K1293" s="260"/>
      <c r="L1293" s="63">
        <v>5552</v>
      </c>
      <c r="M1293" s="67"/>
      <c r="N1293" s="63">
        <v>2841</v>
      </c>
      <c r="O1293" s="67">
        <f t="shared" si="29"/>
        <v>0.95424146427314316</v>
      </c>
      <c r="V1293" s="66" t="s">
        <v>841</v>
      </c>
      <c r="W1293" s="44" t="s">
        <v>2225</v>
      </c>
      <c r="X1293" s="44">
        <v>0</v>
      </c>
      <c r="Y1293" s="454"/>
    </row>
    <row r="1294" spans="1:25" ht="18" customHeight="1">
      <c r="A1294" s="78"/>
      <c r="B1294" s="79"/>
      <c r="C1294" s="79"/>
      <c r="D1294" s="79"/>
      <c r="E1294" s="67"/>
      <c r="F1294" s="79"/>
      <c r="G1294" s="67"/>
      <c r="H1294" s="66">
        <v>2200503</v>
      </c>
      <c r="I1294" s="58" t="s">
        <v>842</v>
      </c>
      <c r="J1294" s="260">
        <v>11596</v>
      </c>
      <c r="K1294" s="260"/>
      <c r="L1294" s="63">
        <v>0</v>
      </c>
      <c r="M1294" s="59"/>
      <c r="N1294" s="63">
        <v>0</v>
      </c>
      <c r="O1294" s="67"/>
      <c r="V1294" s="58" t="s">
        <v>842</v>
      </c>
      <c r="W1294" s="44" t="s">
        <v>2226</v>
      </c>
      <c r="X1294" s="44">
        <v>0</v>
      </c>
      <c r="Y1294" s="454"/>
    </row>
    <row r="1295" spans="1:25" ht="18" customHeight="1">
      <c r="A1295" s="78"/>
      <c r="B1295" s="79"/>
      <c r="C1295" s="79"/>
      <c r="D1295" s="79"/>
      <c r="E1295" s="67"/>
      <c r="F1295" s="79"/>
      <c r="G1295" s="67"/>
      <c r="H1295" s="66">
        <v>2200504</v>
      </c>
      <c r="I1295" s="58" t="s">
        <v>843</v>
      </c>
      <c r="J1295" s="261">
        <v>1343875.8900000001</v>
      </c>
      <c r="K1295" s="231">
        <v>2844415</v>
      </c>
      <c r="L1295" s="56">
        <v>2828254</v>
      </c>
      <c r="M1295" s="67">
        <f>L1295/K1295</f>
        <v>0.99431833962343752</v>
      </c>
      <c r="N1295" s="56">
        <v>693238</v>
      </c>
      <c r="O1295" s="67">
        <f t="shared" si="29"/>
        <v>3.0797734688519673</v>
      </c>
      <c r="V1295" s="58" t="s">
        <v>843</v>
      </c>
      <c r="W1295" s="44" t="s">
        <v>2576</v>
      </c>
      <c r="X1295" s="44">
        <v>0</v>
      </c>
      <c r="Y1295" s="454"/>
    </row>
    <row r="1296" spans="1:25" ht="36.75" customHeight="1">
      <c r="A1296" s="78"/>
      <c r="B1296" s="79"/>
      <c r="C1296" s="79"/>
      <c r="D1296" s="79"/>
      <c r="E1296" s="67"/>
      <c r="F1296" s="79"/>
      <c r="G1296" s="67"/>
      <c r="H1296" s="66">
        <v>2200505</v>
      </c>
      <c r="I1296" s="58" t="s">
        <v>844</v>
      </c>
      <c r="J1296" s="260">
        <v>1161003.81</v>
      </c>
      <c r="K1296" s="228">
        <v>2652618</v>
      </c>
      <c r="L1296" s="63">
        <v>2636457</v>
      </c>
      <c r="M1296" s="67">
        <f>L1296/K1296</f>
        <v>0.99390752833615692</v>
      </c>
      <c r="N1296" s="63">
        <v>384825</v>
      </c>
      <c r="O1296" s="67">
        <f t="shared" si="29"/>
        <v>5.8510543753654263</v>
      </c>
      <c r="V1296" s="58" t="s">
        <v>844</v>
      </c>
      <c r="W1296" s="44" t="s">
        <v>2577</v>
      </c>
      <c r="X1296" s="44">
        <v>0</v>
      </c>
      <c r="Y1296" s="455" t="s">
        <v>3270</v>
      </c>
    </row>
    <row r="1297" spans="1:25" ht="18" customHeight="1">
      <c r="A1297" s="78"/>
      <c r="B1297" s="79"/>
      <c r="C1297" s="79"/>
      <c r="D1297" s="79"/>
      <c r="E1297" s="67"/>
      <c r="F1297" s="79"/>
      <c r="G1297" s="67"/>
      <c r="H1297" s="66">
        <v>2200506</v>
      </c>
      <c r="I1297" s="66" t="s">
        <v>845</v>
      </c>
      <c r="J1297" s="260">
        <v>0</v>
      </c>
      <c r="K1297" s="260"/>
      <c r="L1297" s="63">
        <v>0</v>
      </c>
      <c r="M1297" s="67"/>
      <c r="N1297" s="63">
        <v>0</v>
      </c>
      <c r="O1297" s="67"/>
      <c r="V1297" s="66" t="s">
        <v>845</v>
      </c>
      <c r="W1297" s="44" t="s">
        <v>2578</v>
      </c>
      <c r="X1297" s="44">
        <v>0</v>
      </c>
      <c r="Y1297" s="454"/>
    </row>
    <row r="1298" spans="1:25" ht="18" customHeight="1">
      <c r="A1298" s="78"/>
      <c r="B1298" s="79"/>
      <c r="C1298" s="79"/>
      <c r="D1298" s="79"/>
      <c r="E1298" s="67"/>
      <c r="F1298" s="79"/>
      <c r="G1298" s="67"/>
      <c r="H1298" s="66">
        <v>2200507</v>
      </c>
      <c r="I1298" s="66" t="s">
        <v>846</v>
      </c>
      <c r="J1298" s="260">
        <v>0</v>
      </c>
      <c r="K1298" s="260"/>
      <c r="L1298" s="63">
        <v>0</v>
      </c>
      <c r="M1298" s="67"/>
      <c r="N1298" s="63">
        <v>0</v>
      </c>
      <c r="O1298" s="67"/>
      <c r="V1298" s="66" t="s">
        <v>846</v>
      </c>
      <c r="W1298" s="44" t="s">
        <v>2579</v>
      </c>
      <c r="X1298" s="44">
        <v>0</v>
      </c>
      <c r="Y1298" s="454"/>
    </row>
    <row r="1299" spans="1:25" ht="18" customHeight="1">
      <c r="A1299" s="78"/>
      <c r="B1299" s="79"/>
      <c r="C1299" s="79"/>
      <c r="D1299" s="79"/>
      <c r="E1299" s="67"/>
      <c r="F1299" s="79"/>
      <c r="G1299" s="67"/>
      <c r="H1299" s="66">
        <v>2200508</v>
      </c>
      <c r="I1299" s="66" t="s">
        <v>847</v>
      </c>
      <c r="J1299" s="260">
        <v>471.40999999999997</v>
      </c>
      <c r="K1299" s="260"/>
      <c r="L1299" s="63">
        <v>0</v>
      </c>
      <c r="M1299" s="67"/>
      <c r="N1299" s="63">
        <v>0</v>
      </c>
      <c r="O1299" s="67"/>
      <c r="V1299" s="66" t="s">
        <v>847</v>
      </c>
      <c r="W1299" s="44" t="s">
        <v>2580</v>
      </c>
      <c r="X1299" s="44">
        <v>0</v>
      </c>
      <c r="Y1299" s="454"/>
    </row>
    <row r="1300" spans="1:25" ht="18" customHeight="1">
      <c r="A1300" s="78"/>
      <c r="B1300" s="79"/>
      <c r="C1300" s="79"/>
      <c r="D1300" s="79"/>
      <c r="E1300" s="67"/>
      <c r="F1300" s="79"/>
      <c r="G1300" s="67"/>
      <c r="H1300" s="66">
        <v>2200509</v>
      </c>
      <c r="I1300" s="66" t="s">
        <v>848</v>
      </c>
      <c r="J1300" s="260">
        <v>0</v>
      </c>
      <c r="K1300" s="260"/>
      <c r="L1300" s="63">
        <v>0</v>
      </c>
      <c r="M1300" s="67"/>
      <c r="N1300" s="63">
        <v>0</v>
      </c>
      <c r="O1300" s="67"/>
      <c r="V1300" s="66" t="s">
        <v>848</v>
      </c>
      <c r="W1300" s="44" t="s">
        <v>2581</v>
      </c>
      <c r="X1300" s="44">
        <v>0</v>
      </c>
      <c r="Y1300" s="454"/>
    </row>
    <row r="1301" spans="1:25" ht="18" customHeight="1">
      <c r="A1301" s="78"/>
      <c r="B1301" s="79"/>
      <c r="C1301" s="79"/>
      <c r="D1301" s="79"/>
      <c r="E1301" s="67"/>
      <c r="F1301" s="79"/>
      <c r="G1301" s="67"/>
      <c r="H1301" s="66">
        <v>2200510</v>
      </c>
      <c r="I1301" s="66" t="s">
        <v>849</v>
      </c>
      <c r="J1301" s="260">
        <v>0</v>
      </c>
      <c r="K1301" s="260"/>
      <c r="L1301" s="63">
        <v>0</v>
      </c>
      <c r="M1301" s="67"/>
      <c r="N1301" s="63">
        <v>0</v>
      </c>
      <c r="O1301" s="67"/>
      <c r="V1301" s="66" t="s">
        <v>849</v>
      </c>
      <c r="W1301" s="44" t="s">
        <v>2582</v>
      </c>
      <c r="X1301" s="44">
        <v>0</v>
      </c>
      <c r="Y1301" s="454"/>
    </row>
    <row r="1302" spans="1:25" ht="18" customHeight="1">
      <c r="A1302" s="78"/>
      <c r="B1302" s="79"/>
      <c r="C1302" s="79"/>
      <c r="D1302" s="79"/>
      <c r="E1302" s="67"/>
      <c r="F1302" s="79"/>
      <c r="G1302" s="67"/>
      <c r="H1302" s="66">
        <v>2200511</v>
      </c>
      <c r="I1302" s="66" t="s">
        <v>850</v>
      </c>
      <c r="J1302" s="260">
        <v>0</v>
      </c>
      <c r="K1302" s="260"/>
      <c r="L1302" s="63">
        <v>0</v>
      </c>
      <c r="M1302" s="67"/>
      <c r="N1302" s="63">
        <v>0</v>
      </c>
      <c r="O1302" s="67"/>
      <c r="V1302" s="66" t="s">
        <v>850</v>
      </c>
      <c r="W1302" s="44" t="s">
        <v>2583</v>
      </c>
      <c r="X1302" s="44">
        <v>0</v>
      </c>
      <c r="Y1302" s="454"/>
    </row>
    <row r="1303" spans="1:25" ht="18" customHeight="1">
      <c r="A1303" s="78"/>
      <c r="B1303" s="79"/>
      <c r="C1303" s="79"/>
      <c r="D1303" s="79"/>
      <c r="E1303" s="67"/>
      <c r="F1303" s="79"/>
      <c r="G1303" s="67"/>
      <c r="H1303" s="66">
        <v>2200512</v>
      </c>
      <c r="I1303" s="66" t="s">
        <v>851</v>
      </c>
      <c r="J1303" s="260">
        <v>0</v>
      </c>
      <c r="K1303" s="260"/>
      <c r="L1303" s="63">
        <v>0</v>
      </c>
      <c r="M1303" s="67"/>
      <c r="N1303" s="63">
        <v>0</v>
      </c>
      <c r="O1303" s="67"/>
      <c r="V1303" s="66" t="s">
        <v>851</v>
      </c>
      <c r="W1303" s="44" t="s">
        <v>2584</v>
      </c>
      <c r="X1303" s="44">
        <v>0</v>
      </c>
      <c r="Y1303" s="454"/>
    </row>
    <row r="1304" spans="1:25" ht="18" customHeight="1">
      <c r="A1304" s="78"/>
      <c r="B1304" s="79"/>
      <c r="C1304" s="79"/>
      <c r="D1304" s="79"/>
      <c r="E1304" s="67"/>
      <c r="F1304" s="79"/>
      <c r="G1304" s="67"/>
      <c r="H1304" s="66">
        <v>2200513</v>
      </c>
      <c r="I1304" s="66" t="s">
        <v>852</v>
      </c>
      <c r="J1304" s="260">
        <v>1160532.3999999999</v>
      </c>
      <c r="K1304" s="260"/>
      <c r="L1304" s="63">
        <v>2636457</v>
      </c>
      <c r="M1304" s="67"/>
      <c r="N1304" s="63">
        <v>384825</v>
      </c>
      <c r="O1304" s="67">
        <f>L1304/N1304-1</f>
        <v>5.8510543753654263</v>
      </c>
      <c r="V1304" s="66" t="s">
        <v>852</v>
      </c>
      <c r="W1304" s="44" t="s">
        <v>2246</v>
      </c>
      <c r="X1304" s="44">
        <v>0</v>
      </c>
      <c r="Y1304" s="454"/>
    </row>
    <row r="1305" spans="1:25" ht="55.5" customHeight="1">
      <c r="A1305" s="78"/>
      <c r="B1305" s="79"/>
      <c r="C1305" s="79"/>
      <c r="D1305" s="79"/>
      <c r="E1305" s="67"/>
      <c r="F1305" s="79"/>
      <c r="G1305" s="67"/>
      <c r="H1305" s="66">
        <v>2200514</v>
      </c>
      <c r="I1305" s="58" t="s">
        <v>853</v>
      </c>
      <c r="J1305" s="260">
        <v>161357.69999999998</v>
      </c>
      <c r="K1305" s="228">
        <v>173244</v>
      </c>
      <c r="L1305" s="63">
        <v>173244</v>
      </c>
      <c r="M1305" s="67">
        <f>L1305/K1305</f>
        <v>1</v>
      </c>
      <c r="N1305" s="63">
        <v>303094</v>
      </c>
      <c r="O1305" s="67">
        <f>L1305/N1305-1</f>
        <v>-0.42841494717810313</v>
      </c>
      <c r="V1305" s="58" t="s">
        <v>853</v>
      </c>
      <c r="W1305" s="44" t="s">
        <v>2585</v>
      </c>
      <c r="X1305" s="44">
        <v>119</v>
      </c>
      <c r="Y1305" s="458" t="s">
        <v>3285</v>
      </c>
    </row>
    <row r="1306" spans="1:25" ht="18" customHeight="1">
      <c r="A1306" s="78"/>
      <c r="B1306" s="79"/>
      <c r="C1306" s="79"/>
      <c r="D1306" s="79"/>
      <c r="E1306" s="67"/>
      <c r="F1306" s="79"/>
      <c r="G1306" s="67"/>
      <c r="H1306" s="66">
        <v>2200599</v>
      </c>
      <c r="I1306" s="66" t="s">
        <v>854</v>
      </c>
      <c r="J1306" s="260">
        <v>68816.650000000009</v>
      </c>
      <c r="K1306" s="260"/>
      <c r="L1306" s="63">
        <v>66028</v>
      </c>
      <c r="M1306" s="67"/>
      <c r="N1306" s="63">
        <v>91166</v>
      </c>
      <c r="O1306" s="67">
        <f>L1306/N1306-1</f>
        <v>-0.27573876225785932</v>
      </c>
      <c r="V1306" s="66" t="s">
        <v>854</v>
      </c>
      <c r="W1306" s="44" t="s">
        <v>2586</v>
      </c>
      <c r="X1306" s="44">
        <v>0</v>
      </c>
      <c r="Y1306" s="454"/>
    </row>
    <row r="1307" spans="1:25" ht="18" customHeight="1">
      <c r="A1307" s="78"/>
      <c r="B1307" s="79"/>
      <c r="C1307" s="79"/>
      <c r="D1307" s="79"/>
      <c r="E1307" s="67"/>
      <c r="F1307" s="79"/>
      <c r="G1307" s="67"/>
      <c r="H1307" s="66">
        <v>22099</v>
      </c>
      <c r="I1307" s="66" t="s">
        <v>855</v>
      </c>
      <c r="J1307" s="260">
        <v>0</v>
      </c>
      <c r="K1307" s="260"/>
      <c r="L1307" s="63">
        <v>0</v>
      </c>
      <c r="M1307" s="67"/>
      <c r="N1307" s="63">
        <v>0</v>
      </c>
      <c r="O1307" s="67"/>
      <c r="V1307" s="66" t="s">
        <v>855</v>
      </c>
      <c r="W1307" s="44" t="s">
        <v>2224</v>
      </c>
      <c r="X1307" s="44">
        <v>0</v>
      </c>
      <c r="Y1307" s="454"/>
    </row>
    <row r="1308" spans="1:25" s="84" customFormat="1" ht="18" customHeight="1">
      <c r="A1308" s="83"/>
      <c r="B1308" s="82"/>
      <c r="C1308" s="82"/>
      <c r="D1308" s="82"/>
      <c r="E1308" s="59"/>
      <c r="F1308" s="82"/>
      <c r="G1308" s="59"/>
      <c r="H1308" s="58">
        <v>221</v>
      </c>
      <c r="I1308" s="66" t="s">
        <v>856</v>
      </c>
      <c r="J1308" s="260">
        <v>92541.290000000008</v>
      </c>
      <c r="K1308" s="260"/>
      <c r="L1308" s="63">
        <v>107216</v>
      </c>
      <c r="M1308" s="67"/>
      <c r="N1308" s="63">
        <v>211928</v>
      </c>
      <c r="O1308" s="67">
        <f>L1308/N1308-1</f>
        <v>-0.49409233324525315</v>
      </c>
      <c r="P1308" s="60"/>
      <c r="V1308" s="66" t="s">
        <v>856</v>
      </c>
      <c r="W1308" s="44" t="s">
        <v>2225</v>
      </c>
      <c r="X1308" s="44">
        <v>0</v>
      </c>
      <c r="Y1308" s="454"/>
    </row>
    <row r="1309" spans="1:25" ht="33.75" customHeight="1">
      <c r="A1309" s="78"/>
      <c r="B1309" s="79"/>
      <c r="C1309" s="79"/>
      <c r="D1309" s="79"/>
      <c r="E1309" s="67"/>
      <c r="F1309" s="79"/>
      <c r="G1309" s="67"/>
      <c r="H1309" s="66">
        <v>22101</v>
      </c>
      <c r="I1309" s="58" t="s">
        <v>857</v>
      </c>
      <c r="J1309" s="265">
        <v>21514</v>
      </c>
      <c r="K1309" s="228">
        <v>18553</v>
      </c>
      <c r="L1309" s="63">
        <v>18553</v>
      </c>
      <c r="M1309" s="67">
        <f>L1309/K1309</f>
        <v>1</v>
      </c>
      <c r="N1309" s="63">
        <v>5319</v>
      </c>
      <c r="O1309" s="67">
        <f>L1309/N1309-1</f>
        <v>2.4880616657266406</v>
      </c>
      <c r="V1309" s="58" t="s">
        <v>857</v>
      </c>
      <c r="W1309" s="44" t="s">
        <v>2226</v>
      </c>
      <c r="X1309" s="44">
        <v>0</v>
      </c>
      <c r="Y1309" s="455" t="s">
        <v>3271</v>
      </c>
    </row>
    <row r="1310" spans="1:25" ht="18" customHeight="1">
      <c r="A1310" s="78"/>
      <c r="B1310" s="79"/>
      <c r="C1310" s="79"/>
      <c r="D1310" s="79"/>
      <c r="E1310" s="67"/>
      <c r="F1310" s="79"/>
      <c r="G1310" s="67"/>
      <c r="H1310" s="66">
        <v>2210101</v>
      </c>
      <c r="I1310" s="66" t="s">
        <v>2655</v>
      </c>
      <c r="J1310" s="260">
        <v>8539</v>
      </c>
      <c r="K1310" s="260"/>
      <c r="L1310" s="63">
        <v>8342</v>
      </c>
      <c r="M1310" s="67"/>
      <c r="N1310" s="63">
        <v>0</v>
      </c>
      <c r="O1310" s="67"/>
      <c r="V1310" s="66" t="s">
        <v>858</v>
      </c>
      <c r="W1310" s="44" t="s">
        <v>2587</v>
      </c>
      <c r="X1310" s="44">
        <v>0</v>
      </c>
      <c r="Y1310" s="454"/>
    </row>
    <row r="1311" spans="1:25" ht="18" customHeight="1">
      <c r="A1311" s="78"/>
      <c r="B1311" s="79"/>
      <c r="C1311" s="79"/>
      <c r="D1311" s="79"/>
      <c r="E1311" s="67"/>
      <c r="F1311" s="79"/>
      <c r="G1311" s="67"/>
      <c r="H1311" s="66">
        <v>2210102</v>
      </c>
      <c r="I1311" s="66" t="s">
        <v>859</v>
      </c>
      <c r="J1311" s="260">
        <v>12975</v>
      </c>
      <c r="K1311" s="260"/>
      <c r="L1311" s="63">
        <v>10211</v>
      </c>
      <c r="M1311" s="59"/>
      <c r="N1311" s="63">
        <v>5319</v>
      </c>
      <c r="O1311" s="67">
        <f>L1311/N1311-1</f>
        <v>0.91972175220906194</v>
      </c>
      <c r="V1311" s="66" t="s">
        <v>859</v>
      </c>
      <c r="W1311" s="44" t="s">
        <v>2588</v>
      </c>
      <c r="X1311" s="44">
        <v>0</v>
      </c>
      <c r="Y1311" s="454"/>
    </row>
    <row r="1312" spans="1:25" ht="18" customHeight="1">
      <c r="A1312" s="78"/>
      <c r="B1312" s="79"/>
      <c r="C1312" s="79"/>
      <c r="D1312" s="79"/>
      <c r="E1312" s="67"/>
      <c r="F1312" s="79"/>
      <c r="G1312" s="67"/>
      <c r="H1312" s="66">
        <v>2210103</v>
      </c>
      <c r="I1312" s="58" t="s">
        <v>860</v>
      </c>
      <c r="J1312" s="261">
        <v>85915.6</v>
      </c>
      <c r="K1312" s="231">
        <v>60221</v>
      </c>
      <c r="L1312" s="56">
        <v>60151</v>
      </c>
      <c r="M1312" s="67">
        <f>L1312/K1312</f>
        <v>0.9988376147855399</v>
      </c>
      <c r="N1312" s="56">
        <v>133786</v>
      </c>
      <c r="O1312" s="67">
        <f>L1312/N1312-1</f>
        <v>-0.55039391266649718</v>
      </c>
      <c r="V1312" s="58" t="s">
        <v>860</v>
      </c>
      <c r="W1312" s="44" t="s">
        <v>2589</v>
      </c>
      <c r="X1312" s="44">
        <v>0</v>
      </c>
      <c r="Y1312" s="454"/>
    </row>
    <row r="1313" spans="1:25" ht="18" customHeight="1">
      <c r="A1313" s="78"/>
      <c r="B1313" s="79"/>
      <c r="C1313" s="79"/>
      <c r="D1313" s="79"/>
      <c r="E1313" s="67"/>
      <c r="F1313" s="79"/>
      <c r="G1313" s="67"/>
      <c r="H1313" s="66">
        <v>2210104</v>
      </c>
      <c r="I1313" s="58" t="s">
        <v>861</v>
      </c>
      <c r="J1313" s="260">
        <v>119</v>
      </c>
      <c r="K1313" s="260"/>
      <c r="L1313" s="8"/>
      <c r="M1313" s="67"/>
      <c r="N1313" s="63">
        <v>0</v>
      </c>
      <c r="O1313" s="67"/>
      <c r="V1313" s="58" t="s">
        <v>861</v>
      </c>
      <c r="W1313" s="44" t="s">
        <v>2590</v>
      </c>
      <c r="X1313" s="44">
        <v>0</v>
      </c>
      <c r="Y1313" s="454"/>
    </row>
    <row r="1314" spans="1:25" ht="18" customHeight="1">
      <c r="A1314" s="78"/>
      <c r="B1314" s="79"/>
      <c r="C1314" s="79"/>
      <c r="D1314" s="79"/>
      <c r="E1314" s="67"/>
      <c r="F1314" s="79"/>
      <c r="G1314" s="67"/>
      <c r="H1314" s="66">
        <v>2210105</v>
      </c>
      <c r="I1314" s="66" t="s">
        <v>1101</v>
      </c>
      <c r="J1314" s="260">
        <v>0</v>
      </c>
      <c r="K1314" s="260"/>
      <c r="L1314" s="63">
        <v>0</v>
      </c>
      <c r="M1314" s="67"/>
      <c r="N1314" s="63">
        <v>0</v>
      </c>
      <c r="O1314" s="67"/>
      <c r="V1314" s="66" t="s">
        <v>1101</v>
      </c>
      <c r="W1314" s="44" t="s">
        <v>2591</v>
      </c>
      <c r="X1314" s="44">
        <v>0</v>
      </c>
      <c r="Y1314" s="454"/>
    </row>
    <row r="1315" spans="1:25" ht="18" customHeight="1">
      <c r="A1315" s="78"/>
      <c r="B1315" s="79"/>
      <c r="C1315" s="79"/>
      <c r="D1315" s="79"/>
      <c r="E1315" s="67"/>
      <c r="F1315" s="79"/>
      <c r="G1315" s="67"/>
      <c r="H1315" s="66">
        <v>2210106</v>
      </c>
      <c r="I1315" s="66" t="s">
        <v>1102</v>
      </c>
      <c r="J1315" s="260">
        <v>0</v>
      </c>
      <c r="K1315" s="260"/>
      <c r="L1315" s="63">
        <v>0</v>
      </c>
      <c r="M1315" s="67"/>
      <c r="N1315" s="63">
        <v>0</v>
      </c>
      <c r="O1315" s="67"/>
      <c r="V1315" s="66" t="s">
        <v>1102</v>
      </c>
      <c r="W1315" s="44" t="s">
        <v>2592</v>
      </c>
      <c r="X1315" s="44">
        <v>0</v>
      </c>
      <c r="Y1315" s="454"/>
    </row>
    <row r="1316" spans="1:25" ht="18" customHeight="1">
      <c r="A1316" s="78"/>
      <c r="B1316" s="79"/>
      <c r="C1316" s="79"/>
      <c r="D1316" s="79"/>
      <c r="E1316" s="67"/>
      <c r="F1316" s="79"/>
      <c r="G1316" s="67"/>
      <c r="H1316" s="66">
        <v>2210107</v>
      </c>
      <c r="I1316" s="66" t="s">
        <v>1103</v>
      </c>
      <c r="J1316" s="260">
        <v>0</v>
      </c>
      <c r="K1316" s="260"/>
      <c r="L1316" s="63">
        <v>0</v>
      </c>
      <c r="M1316" s="67"/>
      <c r="N1316" s="63">
        <v>0</v>
      </c>
      <c r="O1316" s="67"/>
      <c r="V1316" s="66" t="s">
        <v>1103</v>
      </c>
      <c r="W1316" s="44" t="s">
        <v>2593</v>
      </c>
      <c r="X1316" s="44">
        <v>0</v>
      </c>
      <c r="Y1316" s="454"/>
    </row>
    <row r="1317" spans="1:25" ht="18" customHeight="1">
      <c r="A1317" s="78"/>
      <c r="B1317" s="79"/>
      <c r="C1317" s="79"/>
      <c r="D1317" s="79"/>
      <c r="E1317" s="67"/>
      <c r="F1317" s="79"/>
      <c r="G1317" s="67"/>
      <c r="H1317" s="66">
        <v>2210199</v>
      </c>
      <c r="I1317" s="66" t="s">
        <v>862</v>
      </c>
      <c r="J1317" s="260">
        <v>0</v>
      </c>
      <c r="K1317" s="260"/>
      <c r="L1317" s="63">
        <v>0</v>
      </c>
      <c r="M1317" s="67"/>
      <c r="N1317" s="63">
        <v>0</v>
      </c>
      <c r="O1317" s="67"/>
      <c r="V1317" s="66" t="s">
        <v>862</v>
      </c>
      <c r="W1317" s="44" t="s">
        <v>2594</v>
      </c>
      <c r="X1317" s="44">
        <v>0</v>
      </c>
      <c r="Y1317" s="454"/>
    </row>
    <row r="1318" spans="1:25" ht="18" customHeight="1">
      <c r="A1318" s="78"/>
      <c r="B1318" s="79"/>
      <c r="C1318" s="79"/>
      <c r="D1318" s="79"/>
      <c r="E1318" s="67"/>
      <c r="F1318" s="79"/>
      <c r="G1318" s="67"/>
      <c r="H1318" s="66">
        <v>22102</v>
      </c>
      <c r="I1318" s="66" t="s">
        <v>863</v>
      </c>
      <c r="J1318" s="260">
        <v>0</v>
      </c>
      <c r="K1318" s="260"/>
      <c r="L1318" s="63">
        <v>0</v>
      </c>
      <c r="M1318" s="67"/>
      <c r="N1318" s="63">
        <v>0</v>
      </c>
      <c r="O1318" s="67"/>
      <c r="V1318" s="66" t="s">
        <v>863</v>
      </c>
      <c r="W1318" s="44" t="s">
        <v>2246</v>
      </c>
      <c r="X1318" s="44">
        <v>0</v>
      </c>
      <c r="Y1318" s="454"/>
    </row>
    <row r="1319" spans="1:25" ht="18" customHeight="1">
      <c r="A1319" s="78"/>
      <c r="B1319" s="79"/>
      <c r="C1319" s="79"/>
      <c r="D1319" s="79"/>
      <c r="E1319" s="67"/>
      <c r="F1319" s="79"/>
      <c r="G1319" s="67"/>
      <c r="H1319" s="66">
        <v>2210201</v>
      </c>
      <c r="I1319" s="66" t="s">
        <v>864</v>
      </c>
      <c r="J1319" s="260">
        <v>0</v>
      </c>
      <c r="K1319" s="260"/>
      <c r="L1319" s="63">
        <v>0</v>
      </c>
      <c r="M1319" s="67"/>
      <c r="N1319" s="63">
        <v>0</v>
      </c>
      <c r="O1319" s="67"/>
      <c r="P1319" s="92"/>
      <c r="V1319" s="66" t="s">
        <v>864</v>
      </c>
      <c r="W1319" s="44" t="s">
        <v>2595</v>
      </c>
      <c r="X1319" s="44">
        <v>0</v>
      </c>
      <c r="Y1319" s="454"/>
    </row>
    <row r="1320" spans="1:25" ht="18" customHeight="1">
      <c r="A1320" s="78"/>
      <c r="B1320" s="79"/>
      <c r="C1320" s="79"/>
      <c r="D1320" s="79"/>
      <c r="E1320" s="67"/>
      <c r="F1320" s="79"/>
      <c r="G1320" s="67"/>
      <c r="H1320" s="66">
        <v>2210202</v>
      </c>
      <c r="I1320" s="66" t="s">
        <v>865</v>
      </c>
      <c r="J1320" s="260">
        <v>0</v>
      </c>
      <c r="K1320" s="260"/>
      <c r="L1320" s="63">
        <v>0</v>
      </c>
      <c r="M1320" s="67"/>
      <c r="N1320" s="63">
        <v>0</v>
      </c>
      <c r="O1320" s="67"/>
      <c r="P1320" s="92"/>
      <c r="V1320" s="66" t="s">
        <v>865</v>
      </c>
      <c r="W1320" s="44" t="s">
        <v>2596</v>
      </c>
      <c r="X1320" s="44">
        <v>0</v>
      </c>
      <c r="Y1320" s="454"/>
    </row>
    <row r="1321" spans="1:25" ht="18" customHeight="1">
      <c r="A1321" s="78"/>
      <c r="B1321" s="79"/>
      <c r="C1321" s="79"/>
      <c r="D1321" s="79"/>
      <c r="E1321" s="67"/>
      <c r="F1321" s="79"/>
      <c r="G1321" s="67"/>
      <c r="H1321" s="66">
        <v>2210203</v>
      </c>
      <c r="I1321" s="66" t="s">
        <v>866</v>
      </c>
      <c r="J1321" s="260">
        <v>0</v>
      </c>
      <c r="K1321" s="260"/>
      <c r="L1321" s="63">
        <v>0</v>
      </c>
      <c r="M1321" s="67"/>
      <c r="N1321" s="63">
        <v>0</v>
      </c>
      <c r="O1321" s="67"/>
      <c r="P1321" s="92"/>
      <c r="V1321" s="66" t="s">
        <v>866</v>
      </c>
      <c r="W1321" s="44" t="s">
        <v>2597</v>
      </c>
      <c r="X1321" s="44">
        <v>0</v>
      </c>
      <c r="Y1321" s="454"/>
    </row>
    <row r="1322" spans="1:25" ht="18" customHeight="1">
      <c r="A1322" s="78"/>
      <c r="B1322" s="79"/>
      <c r="C1322" s="79"/>
      <c r="D1322" s="79"/>
      <c r="E1322" s="67"/>
      <c r="F1322" s="79"/>
      <c r="G1322" s="67"/>
      <c r="H1322" s="66">
        <v>22103</v>
      </c>
      <c r="I1322" s="66" t="s">
        <v>867</v>
      </c>
      <c r="J1322" s="260">
        <v>0</v>
      </c>
      <c r="K1322" s="260"/>
      <c r="L1322" s="63">
        <v>0</v>
      </c>
      <c r="M1322" s="67"/>
      <c r="N1322" s="63">
        <v>0</v>
      </c>
      <c r="O1322" s="67"/>
      <c r="P1322" s="92"/>
      <c r="V1322" s="66" t="s">
        <v>867</v>
      </c>
      <c r="W1322" s="44" t="s">
        <v>2598</v>
      </c>
      <c r="X1322" s="44">
        <v>0</v>
      </c>
      <c r="Y1322" s="454"/>
    </row>
    <row r="1323" spans="1:25" ht="18" customHeight="1">
      <c r="A1323" s="78"/>
      <c r="B1323" s="79"/>
      <c r="C1323" s="79"/>
      <c r="D1323" s="79"/>
      <c r="E1323" s="67"/>
      <c r="F1323" s="79"/>
      <c r="G1323" s="67"/>
      <c r="H1323" s="66">
        <v>2210301</v>
      </c>
      <c r="I1323" s="66" t="s">
        <v>868</v>
      </c>
      <c r="J1323" s="260">
        <v>0</v>
      </c>
      <c r="K1323" s="260"/>
      <c r="L1323" s="63">
        <v>0</v>
      </c>
      <c r="M1323" s="67"/>
      <c r="N1323" s="63">
        <v>0</v>
      </c>
      <c r="O1323" s="67"/>
      <c r="P1323" s="92"/>
      <c r="V1323" s="66" t="s">
        <v>868</v>
      </c>
      <c r="W1323" s="44" t="s">
        <v>2599</v>
      </c>
      <c r="X1323" s="44">
        <v>0</v>
      </c>
      <c r="Y1323" s="454"/>
    </row>
    <row r="1324" spans="1:25" ht="18" customHeight="1">
      <c r="A1324" s="78"/>
      <c r="B1324" s="79"/>
      <c r="C1324" s="79"/>
      <c r="D1324" s="79"/>
      <c r="E1324" s="67"/>
      <c r="F1324" s="79"/>
      <c r="G1324" s="67"/>
      <c r="H1324" s="66">
        <v>2210399</v>
      </c>
      <c r="I1324" s="66" t="s">
        <v>869</v>
      </c>
      <c r="J1324" s="260">
        <v>0</v>
      </c>
      <c r="K1324" s="260"/>
      <c r="L1324" s="63">
        <v>0</v>
      </c>
      <c r="M1324" s="67"/>
      <c r="N1324" s="63">
        <v>0</v>
      </c>
      <c r="O1324" s="67"/>
      <c r="P1324" s="92"/>
      <c r="V1324" s="66" t="s">
        <v>869</v>
      </c>
      <c r="W1324" s="44" t="s">
        <v>2600</v>
      </c>
      <c r="X1324" s="44">
        <v>0</v>
      </c>
      <c r="Y1324" s="454"/>
    </row>
    <row r="1325" spans="1:25" s="84" customFormat="1" ht="18" customHeight="1">
      <c r="A1325" s="83"/>
      <c r="B1325" s="82"/>
      <c r="C1325" s="82"/>
      <c r="D1325" s="82"/>
      <c r="E1325" s="59"/>
      <c r="F1325" s="82"/>
      <c r="G1325" s="59"/>
      <c r="H1325" s="58">
        <v>222</v>
      </c>
      <c r="I1325" s="66" t="s">
        <v>870</v>
      </c>
      <c r="J1325" s="260">
        <v>0</v>
      </c>
      <c r="K1325" s="260"/>
      <c r="L1325" s="63">
        <v>0</v>
      </c>
      <c r="M1325" s="67"/>
      <c r="N1325" s="63">
        <v>0</v>
      </c>
      <c r="O1325" s="67"/>
      <c r="P1325" s="60"/>
      <c r="V1325" s="66" t="s">
        <v>870</v>
      </c>
      <c r="W1325" s="44" t="s">
        <v>2601</v>
      </c>
      <c r="X1325" s="44">
        <v>0</v>
      </c>
      <c r="Y1325" s="454"/>
    </row>
    <row r="1326" spans="1:25" ht="18" customHeight="1">
      <c r="A1326" s="78"/>
      <c r="B1326" s="79"/>
      <c r="C1326" s="79"/>
      <c r="D1326" s="79"/>
      <c r="E1326" s="67"/>
      <c r="F1326" s="79"/>
      <c r="G1326" s="67"/>
      <c r="H1326" s="66">
        <v>22201</v>
      </c>
      <c r="I1326" s="66" t="s">
        <v>1110</v>
      </c>
      <c r="J1326" s="260">
        <v>0</v>
      </c>
      <c r="K1326" s="260"/>
      <c r="L1326" s="63">
        <v>0</v>
      </c>
      <c r="M1326" s="67"/>
      <c r="N1326" s="63">
        <v>0</v>
      </c>
      <c r="O1326" s="67"/>
      <c r="V1326" s="66" t="s">
        <v>1110</v>
      </c>
      <c r="W1326" s="44" t="s">
        <v>2602</v>
      </c>
      <c r="X1326" s="44">
        <v>3750</v>
      </c>
      <c r="Y1326" s="454"/>
    </row>
    <row r="1327" spans="1:25" ht="18" customHeight="1">
      <c r="A1327" s="78"/>
      <c r="B1327" s="79"/>
      <c r="C1327" s="79"/>
      <c r="D1327" s="79"/>
      <c r="E1327" s="67"/>
      <c r="F1327" s="79"/>
      <c r="G1327" s="67"/>
      <c r="H1327" s="66">
        <v>2220101</v>
      </c>
      <c r="I1327" s="66" t="s">
        <v>871</v>
      </c>
      <c r="J1327" s="260">
        <v>119</v>
      </c>
      <c r="K1327" s="260"/>
      <c r="L1327" s="63">
        <v>0</v>
      </c>
      <c r="M1327" s="67"/>
      <c r="N1327" s="63">
        <v>0</v>
      </c>
      <c r="O1327" s="67"/>
      <c r="V1327" s="66" t="s">
        <v>871</v>
      </c>
      <c r="W1327" s="44" t="s">
        <v>2603</v>
      </c>
      <c r="X1327" s="44">
        <v>0</v>
      </c>
      <c r="Y1327" s="454"/>
    </row>
    <row r="1328" spans="1:25" ht="42" customHeight="1">
      <c r="A1328" s="78"/>
      <c r="B1328" s="79"/>
      <c r="C1328" s="79"/>
      <c r="D1328" s="79"/>
      <c r="E1328" s="67"/>
      <c r="F1328" s="79"/>
      <c r="G1328" s="67"/>
      <c r="H1328" s="66">
        <v>2220102</v>
      </c>
      <c r="I1328" s="58" t="s">
        <v>872</v>
      </c>
      <c r="J1328" s="260">
        <v>0</v>
      </c>
      <c r="K1328" s="228">
        <v>3680</v>
      </c>
      <c r="L1328" s="63">
        <v>3680</v>
      </c>
      <c r="M1328" s="67">
        <f>L1328/K1328</f>
        <v>1</v>
      </c>
      <c r="N1328" s="63">
        <v>23540</v>
      </c>
      <c r="O1328" s="67">
        <f>L1328/N1328-1</f>
        <v>-0.8436703483432455</v>
      </c>
      <c r="V1328" s="58" t="s">
        <v>872</v>
      </c>
      <c r="W1328" s="44" t="s">
        <v>2604</v>
      </c>
      <c r="X1328" s="44">
        <v>0</v>
      </c>
      <c r="Y1328" s="455" t="s">
        <v>3272</v>
      </c>
    </row>
    <row r="1329" spans="1:25" ht="18" customHeight="1">
      <c r="A1329" s="78"/>
      <c r="B1329" s="79"/>
      <c r="C1329" s="79"/>
      <c r="D1329" s="79"/>
      <c r="E1329" s="67"/>
      <c r="F1329" s="79"/>
      <c r="G1329" s="67"/>
      <c r="H1329" s="66">
        <v>2220103</v>
      </c>
      <c r="I1329" s="66" t="s">
        <v>1101</v>
      </c>
      <c r="J1329" s="260">
        <v>0</v>
      </c>
      <c r="K1329" s="260"/>
      <c r="L1329" s="63">
        <v>0</v>
      </c>
      <c r="M1329" s="67"/>
      <c r="N1329" s="63">
        <v>0</v>
      </c>
      <c r="O1329" s="67"/>
      <c r="V1329" s="66" t="s">
        <v>1101</v>
      </c>
      <c r="W1329" s="44" t="s">
        <v>2605</v>
      </c>
      <c r="X1329" s="44">
        <v>3750</v>
      </c>
      <c r="Y1329" s="454"/>
    </row>
    <row r="1330" spans="1:25" ht="18" customHeight="1">
      <c r="A1330" s="78"/>
      <c r="B1330" s="79"/>
      <c r="C1330" s="79"/>
      <c r="D1330" s="79"/>
      <c r="E1330" s="67"/>
      <c r="F1330" s="79"/>
      <c r="G1330" s="67"/>
      <c r="H1330" s="66">
        <v>2220104</v>
      </c>
      <c r="I1330" s="66" t="s">
        <v>1102</v>
      </c>
      <c r="J1330" s="260">
        <v>0</v>
      </c>
      <c r="K1330" s="260"/>
      <c r="L1330" s="63">
        <v>0</v>
      </c>
      <c r="M1330" s="67"/>
      <c r="N1330" s="63">
        <v>0</v>
      </c>
      <c r="O1330" s="67"/>
      <c r="V1330" s="66" t="s">
        <v>1102</v>
      </c>
      <c r="W1330" s="44" t="s">
        <v>2606</v>
      </c>
      <c r="X1330" s="44">
        <v>0</v>
      </c>
      <c r="Y1330" s="454"/>
    </row>
    <row r="1331" spans="1:25" ht="18" customHeight="1">
      <c r="A1331" s="78"/>
      <c r="B1331" s="79"/>
      <c r="C1331" s="79"/>
      <c r="D1331" s="79"/>
      <c r="E1331" s="67"/>
      <c r="F1331" s="79"/>
      <c r="G1331" s="67"/>
      <c r="H1331" s="66">
        <v>2220105</v>
      </c>
      <c r="I1331" s="66" t="s">
        <v>1103</v>
      </c>
      <c r="J1331" s="260">
        <v>0</v>
      </c>
      <c r="K1331" s="260"/>
      <c r="L1331" s="63">
        <v>0</v>
      </c>
      <c r="M1331" s="67"/>
      <c r="N1331" s="63">
        <v>0</v>
      </c>
      <c r="O1331" s="67"/>
      <c r="V1331" s="66" t="s">
        <v>1103</v>
      </c>
      <c r="W1331" s="44" t="s">
        <v>2607</v>
      </c>
      <c r="X1331" s="44">
        <v>0</v>
      </c>
      <c r="Y1331" s="454"/>
    </row>
    <row r="1332" spans="1:25" ht="18" customHeight="1">
      <c r="A1332" s="78"/>
      <c r="B1332" s="79"/>
      <c r="C1332" s="79"/>
      <c r="D1332" s="79"/>
      <c r="E1332" s="67"/>
      <c r="F1332" s="79"/>
      <c r="G1332" s="67"/>
      <c r="H1332" s="66">
        <v>2220106</v>
      </c>
      <c r="I1332" s="66" t="s">
        <v>873</v>
      </c>
      <c r="J1332" s="260">
        <v>0</v>
      </c>
      <c r="K1332" s="260"/>
      <c r="L1332" s="63">
        <v>0</v>
      </c>
      <c r="M1332" s="67"/>
      <c r="N1332" s="63">
        <v>0</v>
      </c>
      <c r="O1332" s="67"/>
      <c r="V1332" s="66" t="s">
        <v>873</v>
      </c>
      <c r="W1332" s="44" t="s">
        <v>2608</v>
      </c>
      <c r="X1332" s="44">
        <v>82046.600000000006</v>
      </c>
      <c r="Y1332" s="454"/>
    </row>
    <row r="1333" spans="1:25" ht="18" customHeight="1">
      <c r="A1333" s="78"/>
      <c r="B1333" s="79"/>
      <c r="C1333" s="79"/>
      <c r="D1333" s="79"/>
      <c r="E1333" s="67"/>
      <c r="F1333" s="79"/>
      <c r="G1333" s="67"/>
      <c r="H1333" s="66">
        <v>2220107</v>
      </c>
      <c r="I1333" s="66" t="s">
        <v>874</v>
      </c>
      <c r="J1333" s="260">
        <v>0</v>
      </c>
      <c r="K1333" s="260"/>
      <c r="L1333" s="63">
        <v>0</v>
      </c>
      <c r="M1333" s="67"/>
      <c r="N1333" s="63">
        <v>0</v>
      </c>
      <c r="O1333" s="67"/>
      <c r="V1333" s="66" t="s">
        <v>874</v>
      </c>
      <c r="W1333" s="44" t="s">
        <v>2609</v>
      </c>
      <c r="X1333" s="44">
        <v>0</v>
      </c>
      <c r="Y1333" s="454"/>
    </row>
    <row r="1334" spans="1:25" ht="18" customHeight="1">
      <c r="A1334" s="78"/>
      <c r="B1334" s="79"/>
      <c r="C1334" s="79"/>
      <c r="D1334" s="79"/>
      <c r="E1334" s="67"/>
      <c r="F1334" s="79"/>
      <c r="G1334" s="67"/>
      <c r="H1334" s="66">
        <v>2220112</v>
      </c>
      <c r="I1334" s="66" t="s">
        <v>875</v>
      </c>
      <c r="J1334" s="260">
        <v>0</v>
      </c>
      <c r="K1334" s="260"/>
      <c r="L1334" s="63">
        <v>0</v>
      </c>
      <c r="M1334" s="67"/>
      <c r="N1334" s="63">
        <v>0</v>
      </c>
      <c r="O1334" s="67"/>
      <c r="V1334" s="66" t="s">
        <v>875</v>
      </c>
      <c r="W1334" s="44" t="s">
        <v>2610</v>
      </c>
      <c r="X1334" s="44">
        <v>0</v>
      </c>
      <c r="Y1334" s="454"/>
    </row>
    <row r="1335" spans="1:25" ht="18" customHeight="1">
      <c r="A1335" s="78"/>
      <c r="B1335" s="79"/>
      <c r="C1335" s="79"/>
      <c r="D1335" s="79"/>
      <c r="E1335" s="67"/>
      <c r="F1335" s="79"/>
      <c r="G1335" s="67"/>
      <c r="H1335" s="66">
        <v>2220113</v>
      </c>
      <c r="I1335" s="66" t="s">
        <v>876</v>
      </c>
      <c r="J1335" s="260">
        <v>0</v>
      </c>
      <c r="K1335" s="260"/>
      <c r="L1335" s="63">
        <v>0</v>
      </c>
      <c r="M1335" s="67"/>
      <c r="N1335" s="63">
        <v>0</v>
      </c>
      <c r="O1335" s="67"/>
      <c r="V1335" s="66" t="s">
        <v>876</v>
      </c>
      <c r="W1335" s="44" t="s">
        <v>2611</v>
      </c>
      <c r="X1335" s="44">
        <v>0</v>
      </c>
      <c r="Y1335" s="454"/>
    </row>
    <row r="1336" spans="1:25" ht="18" customHeight="1">
      <c r="A1336" s="78"/>
      <c r="B1336" s="79"/>
      <c r="C1336" s="79"/>
      <c r="D1336" s="79"/>
      <c r="E1336" s="67"/>
      <c r="F1336" s="79"/>
      <c r="G1336" s="67"/>
      <c r="H1336" s="66">
        <v>2220114</v>
      </c>
      <c r="I1336" s="66" t="s">
        <v>877</v>
      </c>
      <c r="J1336" s="260">
        <v>0</v>
      </c>
      <c r="K1336" s="260"/>
      <c r="L1336" s="63">
        <v>0</v>
      </c>
      <c r="M1336" s="67"/>
      <c r="N1336" s="63">
        <v>0</v>
      </c>
      <c r="O1336" s="67"/>
      <c r="V1336" s="66" t="s">
        <v>877</v>
      </c>
      <c r="W1336" s="44" t="s">
        <v>2612</v>
      </c>
      <c r="X1336" s="44">
        <v>246.6</v>
      </c>
      <c r="Y1336" s="454"/>
    </row>
    <row r="1337" spans="1:25" ht="18" customHeight="1">
      <c r="A1337" s="78"/>
      <c r="B1337" s="79"/>
      <c r="C1337" s="79"/>
      <c r="D1337" s="79"/>
      <c r="E1337" s="67"/>
      <c r="F1337" s="79"/>
      <c r="G1337" s="67"/>
      <c r="H1337" s="66">
        <v>2220115</v>
      </c>
      <c r="I1337" s="66" t="s">
        <v>878</v>
      </c>
      <c r="J1337" s="260">
        <v>0</v>
      </c>
      <c r="K1337" s="260"/>
      <c r="L1337" s="63">
        <v>0</v>
      </c>
      <c r="M1337" s="67"/>
      <c r="N1337" s="63">
        <v>0</v>
      </c>
      <c r="O1337" s="67"/>
      <c r="V1337" s="66" t="s">
        <v>878</v>
      </c>
      <c r="W1337" s="44" t="s">
        <v>2613</v>
      </c>
      <c r="X1337" s="44">
        <v>0</v>
      </c>
      <c r="Y1337" s="454"/>
    </row>
    <row r="1338" spans="1:25" ht="18" customHeight="1">
      <c r="A1338" s="78"/>
      <c r="B1338" s="79"/>
      <c r="C1338" s="79"/>
      <c r="D1338" s="79"/>
      <c r="E1338" s="67"/>
      <c r="F1338" s="79"/>
      <c r="G1338" s="67"/>
      <c r="H1338" s="66">
        <v>2220118</v>
      </c>
      <c r="I1338" s="66" t="s">
        <v>879</v>
      </c>
      <c r="J1338" s="260">
        <v>0</v>
      </c>
      <c r="K1338" s="260"/>
      <c r="L1338" s="63">
        <v>0</v>
      </c>
      <c r="M1338" s="67"/>
      <c r="N1338" s="63">
        <v>0</v>
      </c>
      <c r="O1338" s="67"/>
      <c r="V1338" s="66" t="s">
        <v>879</v>
      </c>
      <c r="W1338" s="44" t="s">
        <v>2614</v>
      </c>
      <c r="X1338" s="44">
        <v>0</v>
      </c>
      <c r="Y1338" s="454"/>
    </row>
    <row r="1339" spans="1:25" ht="18" customHeight="1">
      <c r="A1339" s="78"/>
      <c r="B1339" s="79"/>
      <c r="C1339" s="79"/>
      <c r="D1339" s="79"/>
      <c r="E1339" s="67"/>
      <c r="F1339" s="79"/>
      <c r="G1339" s="67"/>
      <c r="H1339" s="66">
        <v>2220150</v>
      </c>
      <c r="I1339" s="66" t="s">
        <v>880</v>
      </c>
      <c r="J1339" s="260">
        <v>0</v>
      </c>
      <c r="K1339" s="260"/>
      <c r="L1339" s="63">
        <v>0</v>
      </c>
      <c r="M1339" s="67"/>
      <c r="N1339" s="63">
        <v>0</v>
      </c>
      <c r="O1339" s="67"/>
      <c r="V1339" s="66" t="s">
        <v>880</v>
      </c>
      <c r="W1339" s="44" t="s">
        <v>2615</v>
      </c>
      <c r="X1339" s="44">
        <v>0</v>
      </c>
      <c r="Y1339" s="454"/>
    </row>
    <row r="1340" spans="1:25" ht="18" customHeight="1">
      <c r="A1340" s="78"/>
      <c r="B1340" s="79"/>
      <c r="C1340" s="79"/>
      <c r="D1340" s="79"/>
      <c r="E1340" s="67"/>
      <c r="F1340" s="79"/>
      <c r="G1340" s="67"/>
      <c r="H1340" s="66">
        <v>2220199</v>
      </c>
      <c r="I1340" s="66" t="s">
        <v>1110</v>
      </c>
      <c r="J1340" s="260">
        <v>0</v>
      </c>
      <c r="K1340" s="260"/>
      <c r="L1340" s="63">
        <v>0</v>
      </c>
      <c r="M1340" s="67"/>
      <c r="N1340" s="63">
        <v>0</v>
      </c>
      <c r="O1340" s="67"/>
      <c r="V1340" s="66" t="s">
        <v>1110</v>
      </c>
      <c r="W1340" s="44" t="s">
        <v>2616</v>
      </c>
      <c r="X1340" s="44">
        <v>0</v>
      </c>
      <c r="Y1340" s="454"/>
    </row>
    <row r="1341" spans="1:25" ht="18" customHeight="1">
      <c r="A1341" s="78"/>
      <c r="B1341" s="79"/>
      <c r="C1341" s="79"/>
      <c r="D1341" s="79"/>
      <c r="E1341" s="67"/>
      <c r="F1341" s="79"/>
      <c r="G1341" s="67"/>
      <c r="H1341" s="66">
        <v>22202</v>
      </c>
      <c r="I1341" s="66" t="s">
        <v>881</v>
      </c>
      <c r="J1341" s="260">
        <v>0</v>
      </c>
      <c r="K1341" s="260"/>
      <c r="L1341" s="63">
        <v>3680</v>
      </c>
      <c r="M1341" s="67"/>
      <c r="N1341" s="63">
        <v>23540</v>
      </c>
      <c r="O1341" s="67">
        <f>L1341/N1341-1</f>
        <v>-0.8436703483432455</v>
      </c>
      <c r="V1341" s="66" t="s">
        <v>881</v>
      </c>
      <c r="W1341" s="84" t="s">
        <v>2617</v>
      </c>
      <c r="X1341" s="84">
        <v>81800</v>
      </c>
      <c r="Y1341" s="454"/>
    </row>
    <row r="1342" spans="1:25" ht="18" customHeight="1">
      <c r="A1342" s="78"/>
      <c r="B1342" s="79"/>
      <c r="C1342" s="79"/>
      <c r="D1342" s="79"/>
      <c r="E1342" s="67"/>
      <c r="F1342" s="79"/>
      <c r="G1342" s="67"/>
      <c r="H1342" s="66">
        <v>2220201</v>
      </c>
      <c r="I1342" s="58" t="s">
        <v>882</v>
      </c>
      <c r="J1342" s="260">
        <v>0</v>
      </c>
      <c r="K1342" s="260">
        <v>278</v>
      </c>
      <c r="L1342" s="63">
        <v>278</v>
      </c>
      <c r="M1342" s="67">
        <f>L1342/K1342</f>
        <v>1</v>
      </c>
      <c r="N1342" s="63">
        <v>0</v>
      </c>
      <c r="O1342" s="67"/>
      <c r="V1342" s="58" t="s">
        <v>882</v>
      </c>
      <c r="W1342" s="44" t="s">
        <v>2618</v>
      </c>
      <c r="X1342" s="44">
        <v>0</v>
      </c>
      <c r="Y1342" s="454"/>
    </row>
    <row r="1343" spans="1:25" ht="18" customHeight="1">
      <c r="A1343" s="78"/>
      <c r="B1343" s="79"/>
      <c r="C1343" s="79"/>
      <c r="D1343" s="79"/>
      <c r="E1343" s="67"/>
      <c r="F1343" s="79"/>
      <c r="G1343" s="67"/>
      <c r="H1343" s="66">
        <v>2220202</v>
      </c>
      <c r="I1343" s="66" t="s">
        <v>883</v>
      </c>
      <c r="J1343" s="260">
        <v>0</v>
      </c>
      <c r="K1343" s="260"/>
      <c r="L1343" s="63">
        <v>278</v>
      </c>
      <c r="M1343" s="67"/>
      <c r="N1343" s="63">
        <v>0</v>
      </c>
      <c r="O1343" s="67"/>
      <c r="V1343" s="66" t="s">
        <v>883</v>
      </c>
      <c r="W1343" s="44" t="s">
        <v>2619</v>
      </c>
      <c r="X1343" s="44">
        <v>0</v>
      </c>
      <c r="Y1343" s="454"/>
    </row>
    <row r="1344" spans="1:25" ht="18" customHeight="1">
      <c r="A1344" s="78"/>
      <c r="B1344" s="79"/>
      <c r="C1344" s="79"/>
      <c r="D1344" s="79"/>
      <c r="E1344" s="67"/>
      <c r="F1344" s="79"/>
      <c r="G1344" s="67"/>
      <c r="H1344" s="66">
        <v>2220203</v>
      </c>
      <c r="I1344" s="66" t="s">
        <v>884</v>
      </c>
      <c r="J1344" s="260">
        <v>0</v>
      </c>
      <c r="K1344" s="260"/>
      <c r="L1344" s="63">
        <v>0</v>
      </c>
      <c r="M1344" s="67"/>
      <c r="N1344" s="63">
        <v>0</v>
      </c>
      <c r="O1344" s="67"/>
      <c r="V1344" s="66" t="s">
        <v>884</v>
      </c>
      <c r="W1344" s="215" t="s">
        <v>1625</v>
      </c>
      <c r="X1344" s="215">
        <v>600000</v>
      </c>
      <c r="Y1344" s="454"/>
    </row>
    <row r="1345" spans="1:25" ht="18" customHeight="1">
      <c r="A1345" s="78"/>
      <c r="B1345" s="79"/>
      <c r="C1345" s="79"/>
      <c r="D1345" s="79"/>
      <c r="E1345" s="67"/>
      <c r="F1345" s="79"/>
      <c r="G1345" s="67"/>
      <c r="H1345" s="66">
        <v>2220204</v>
      </c>
      <c r="I1345" s="66" t="s">
        <v>885</v>
      </c>
      <c r="J1345" s="260">
        <v>0</v>
      </c>
      <c r="K1345" s="260"/>
      <c r="L1345" s="63">
        <v>0</v>
      </c>
      <c r="M1345" s="67"/>
      <c r="N1345" s="63">
        <v>0</v>
      </c>
      <c r="O1345" s="67"/>
      <c r="V1345" s="66" t="s">
        <v>885</v>
      </c>
      <c r="W1345" s="44" t="s">
        <v>2620</v>
      </c>
      <c r="X1345" s="44">
        <v>45000</v>
      </c>
      <c r="Y1345" s="454"/>
    </row>
    <row r="1346" spans="1:25" ht="18" customHeight="1">
      <c r="A1346" s="78"/>
      <c r="B1346" s="79"/>
      <c r="C1346" s="79"/>
      <c r="D1346" s="79"/>
      <c r="E1346" s="67"/>
      <c r="F1346" s="79"/>
      <c r="G1346" s="67"/>
      <c r="H1346" s="66">
        <v>2220205</v>
      </c>
      <c r="I1346" s="66" t="s">
        <v>886</v>
      </c>
      <c r="J1346" s="260">
        <v>0</v>
      </c>
      <c r="K1346" s="260"/>
      <c r="L1346" s="63">
        <v>0</v>
      </c>
      <c r="M1346" s="67"/>
      <c r="N1346" s="63">
        <v>0</v>
      </c>
      <c r="O1346" s="67"/>
      <c r="V1346" s="66" t="s">
        <v>886</v>
      </c>
      <c r="W1346" s="44" t="s">
        <v>2621</v>
      </c>
      <c r="X1346" s="44">
        <v>45000</v>
      </c>
      <c r="Y1346" s="454"/>
    </row>
    <row r="1347" spans="1:25" ht="18" customHeight="1">
      <c r="A1347" s="78"/>
      <c r="B1347" s="79"/>
      <c r="C1347" s="79"/>
      <c r="D1347" s="79"/>
      <c r="E1347" s="67"/>
      <c r="F1347" s="79"/>
      <c r="G1347" s="67"/>
      <c r="H1347" s="66">
        <v>2220206</v>
      </c>
      <c r="I1347" s="66" t="s">
        <v>887</v>
      </c>
      <c r="J1347" s="260">
        <v>0</v>
      </c>
      <c r="K1347" s="260"/>
      <c r="L1347" s="63">
        <v>0</v>
      </c>
      <c r="M1347" s="67"/>
      <c r="N1347" s="63">
        <v>0</v>
      </c>
      <c r="O1347" s="67"/>
      <c r="V1347" s="66" t="s">
        <v>887</v>
      </c>
      <c r="W1347" s="44" t="s">
        <v>2622</v>
      </c>
      <c r="X1347" s="44">
        <v>44000</v>
      </c>
      <c r="Y1347" s="454"/>
    </row>
    <row r="1348" spans="1:25" ht="35.25" customHeight="1">
      <c r="A1348" s="78"/>
      <c r="B1348" s="79"/>
      <c r="C1348" s="79"/>
      <c r="D1348" s="79"/>
      <c r="E1348" s="67"/>
      <c r="F1348" s="79"/>
      <c r="G1348" s="67"/>
      <c r="H1348" s="66">
        <v>2220207</v>
      </c>
      <c r="I1348" s="58" t="s">
        <v>888</v>
      </c>
      <c r="J1348" s="265">
        <v>3750</v>
      </c>
      <c r="K1348" s="268">
        <v>56016</v>
      </c>
      <c r="L1348" s="63">
        <v>55946</v>
      </c>
      <c r="M1348" s="67">
        <f>L1348/K1348</f>
        <v>0.99875035704084547</v>
      </c>
      <c r="N1348" s="63">
        <v>108545</v>
      </c>
      <c r="O1348" s="67">
        <f>L1348/N1348-1</f>
        <v>-0.48458243124971212</v>
      </c>
      <c r="V1348" s="58" t="s">
        <v>888</v>
      </c>
      <c r="W1348" s="44" t="s">
        <v>2623</v>
      </c>
      <c r="X1348" s="44">
        <v>0</v>
      </c>
      <c r="Y1348" s="455" t="s">
        <v>3273</v>
      </c>
    </row>
    <row r="1349" spans="1:25" ht="18" customHeight="1">
      <c r="A1349" s="78"/>
      <c r="B1349" s="79"/>
      <c r="C1349" s="79"/>
      <c r="D1349" s="79"/>
      <c r="E1349" s="67"/>
      <c r="F1349" s="79"/>
      <c r="G1349" s="67"/>
      <c r="H1349" s="66">
        <v>2220209</v>
      </c>
      <c r="I1349" s="66" t="s">
        <v>889</v>
      </c>
      <c r="J1349" s="260"/>
      <c r="K1349" s="260"/>
      <c r="L1349" s="63">
        <v>55946</v>
      </c>
      <c r="M1349" s="67"/>
      <c r="N1349" s="63">
        <v>8545</v>
      </c>
      <c r="O1349" s="67">
        <f>L1349/N1349-1</f>
        <v>5.5472205968402575</v>
      </c>
      <c r="V1349" s="66" t="s">
        <v>889</v>
      </c>
      <c r="W1349" s="44" t="s">
        <v>2624</v>
      </c>
      <c r="X1349" s="44">
        <v>0</v>
      </c>
      <c r="Y1349" s="454"/>
    </row>
    <row r="1350" spans="1:25" ht="18" customHeight="1">
      <c r="A1350" s="78"/>
      <c r="B1350" s="79"/>
      <c r="C1350" s="79"/>
      <c r="D1350" s="79"/>
      <c r="E1350" s="67"/>
      <c r="F1350" s="79"/>
      <c r="G1350" s="67"/>
      <c r="H1350" s="66">
        <v>2220210</v>
      </c>
      <c r="I1350" s="66" t="s">
        <v>890</v>
      </c>
      <c r="J1350" s="260">
        <v>0</v>
      </c>
      <c r="K1350" s="260"/>
      <c r="L1350" s="63">
        <v>0</v>
      </c>
      <c r="M1350" s="67"/>
      <c r="N1350" s="63">
        <v>0</v>
      </c>
      <c r="O1350" s="67"/>
      <c r="V1350" s="66" t="s">
        <v>890</v>
      </c>
      <c r="W1350" s="44" t="s">
        <v>2625</v>
      </c>
      <c r="X1350" s="44">
        <v>1000</v>
      </c>
      <c r="Y1350" s="454"/>
    </row>
    <row r="1351" spans="1:25" ht="18" customHeight="1">
      <c r="A1351" s="78"/>
      <c r="B1351" s="79"/>
      <c r="C1351" s="79"/>
      <c r="D1351" s="79"/>
      <c r="E1351" s="67"/>
      <c r="F1351" s="79"/>
      <c r="G1351" s="67"/>
      <c r="H1351" s="66">
        <v>2220211</v>
      </c>
      <c r="I1351" s="66" t="s">
        <v>891</v>
      </c>
      <c r="J1351" s="260">
        <v>3750</v>
      </c>
      <c r="K1351" s="260"/>
      <c r="L1351" s="63">
        <v>0</v>
      </c>
      <c r="M1351" s="67"/>
      <c r="N1351" s="63">
        <v>0</v>
      </c>
      <c r="O1351" s="67"/>
      <c r="V1351" s="66" t="s">
        <v>891</v>
      </c>
      <c r="W1351" s="44" t="s">
        <v>2626</v>
      </c>
      <c r="Y1351" s="454"/>
    </row>
    <row r="1352" spans="1:25" ht="18" customHeight="1">
      <c r="A1352" s="78"/>
      <c r="B1352" s="79"/>
      <c r="C1352" s="79"/>
      <c r="D1352" s="79"/>
      <c r="E1352" s="67"/>
      <c r="F1352" s="79"/>
      <c r="G1352" s="67"/>
      <c r="H1352" s="66">
        <v>2220212</v>
      </c>
      <c r="I1352" s="66" t="s">
        <v>892</v>
      </c>
      <c r="J1352" s="260">
        <v>0</v>
      </c>
      <c r="K1352" s="260"/>
      <c r="L1352" s="63">
        <v>0</v>
      </c>
      <c r="M1352" s="67"/>
      <c r="N1352" s="63">
        <v>0</v>
      </c>
      <c r="O1352" s="67"/>
      <c r="V1352" s="66" t="s">
        <v>892</v>
      </c>
      <c r="W1352" s="44" t="s">
        <v>2627</v>
      </c>
      <c r="Y1352" s="454"/>
    </row>
    <row r="1353" spans="1:25" ht="18" customHeight="1">
      <c r="A1353" s="78"/>
      <c r="B1353" s="79"/>
      <c r="C1353" s="79"/>
      <c r="D1353" s="79"/>
      <c r="E1353" s="67"/>
      <c r="F1353" s="79"/>
      <c r="G1353" s="67"/>
      <c r="H1353" s="66">
        <v>2220250</v>
      </c>
      <c r="I1353" s="66" t="s">
        <v>893</v>
      </c>
      <c r="J1353" s="260">
        <v>0</v>
      </c>
      <c r="K1353" s="63"/>
      <c r="L1353" s="63"/>
      <c r="M1353" s="67"/>
      <c r="N1353" s="63">
        <v>100000</v>
      </c>
      <c r="O1353" s="67">
        <f>L1353/N1353-1</f>
        <v>-1</v>
      </c>
      <c r="V1353" s="66" t="s">
        <v>893</v>
      </c>
      <c r="W1353" s="44" t="s">
        <v>2628</v>
      </c>
      <c r="X1353" s="44">
        <v>1160375.04</v>
      </c>
      <c r="Y1353" s="454"/>
    </row>
    <row r="1354" spans="1:25" ht="51" customHeight="1">
      <c r="A1354" s="78"/>
      <c r="B1354" s="79"/>
      <c r="C1354" s="79"/>
      <c r="D1354" s="79"/>
      <c r="E1354" s="67"/>
      <c r="F1354" s="79"/>
      <c r="G1354" s="67"/>
      <c r="H1354" s="66">
        <v>2220299</v>
      </c>
      <c r="I1354" s="58" t="s">
        <v>894</v>
      </c>
      <c r="J1354" s="260">
        <v>82046.600000000006</v>
      </c>
      <c r="K1354" s="268">
        <v>247</v>
      </c>
      <c r="L1354" s="63">
        <v>247</v>
      </c>
      <c r="M1354" s="67">
        <f>L1354/K1354</f>
        <v>1</v>
      </c>
      <c r="N1354" s="63">
        <v>1701</v>
      </c>
      <c r="O1354" s="67">
        <f>L1354/N1354-1</f>
        <v>-0.85479129923574371</v>
      </c>
      <c r="V1354" s="58" t="s">
        <v>894</v>
      </c>
      <c r="W1354" s="215" t="s">
        <v>2629</v>
      </c>
      <c r="X1354" s="215">
        <v>220</v>
      </c>
      <c r="Y1354" s="455" t="s">
        <v>3274</v>
      </c>
    </row>
    <row r="1355" spans="1:25" ht="18" customHeight="1">
      <c r="A1355" s="78"/>
      <c r="B1355" s="79"/>
      <c r="C1355" s="79"/>
      <c r="D1355" s="79"/>
      <c r="E1355" s="67"/>
      <c r="F1355" s="79"/>
      <c r="G1355" s="67"/>
      <c r="H1355" s="66">
        <v>22203</v>
      </c>
      <c r="I1355" s="66" t="s">
        <v>895</v>
      </c>
      <c r="J1355" s="260">
        <v>0</v>
      </c>
      <c r="K1355" s="260"/>
      <c r="L1355" s="63">
        <v>0</v>
      </c>
      <c r="M1355" s="67"/>
      <c r="N1355" s="63">
        <v>0</v>
      </c>
      <c r="O1355" s="67"/>
      <c r="V1355" s="66" t="s">
        <v>895</v>
      </c>
      <c r="W1355" s="44" t="s">
        <v>2630</v>
      </c>
      <c r="X1355" s="44">
        <v>1160155.04</v>
      </c>
      <c r="Y1355" s="209"/>
    </row>
    <row r="1356" spans="1:25" ht="18" customHeight="1">
      <c r="A1356" s="78"/>
      <c r="B1356" s="79"/>
      <c r="C1356" s="79"/>
      <c r="D1356" s="79"/>
      <c r="E1356" s="67"/>
      <c r="F1356" s="79"/>
      <c r="G1356" s="67"/>
      <c r="H1356" s="66">
        <v>2220301</v>
      </c>
      <c r="I1356" s="66" t="s">
        <v>896</v>
      </c>
      <c r="J1356" s="260">
        <v>0</v>
      </c>
      <c r="K1356" s="260"/>
      <c r="L1356" s="63">
        <v>0</v>
      </c>
      <c r="M1356" s="67"/>
      <c r="N1356" s="63">
        <v>0</v>
      </c>
      <c r="O1356" s="67"/>
      <c r="V1356" s="66" t="s">
        <v>896</v>
      </c>
      <c r="Y1356" s="209"/>
    </row>
    <row r="1357" spans="1:25" ht="18" customHeight="1">
      <c r="A1357" s="78"/>
      <c r="B1357" s="79"/>
      <c r="C1357" s="79"/>
      <c r="D1357" s="79"/>
      <c r="E1357" s="67"/>
      <c r="F1357" s="79"/>
      <c r="G1357" s="67"/>
      <c r="H1357" s="66">
        <v>2220302</v>
      </c>
      <c r="I1357" s="66" t="s">
        <v>897</v>
      </c>
      <c r="J1357" s="260"/>
      <c r="K1357" s="260"/>
      <c r="L1357" s="63"/>
      <c r="M1357" s="67"/>
      <c r="N1357" s="63">
        <v>820</v>
      </c>
      <c r="O1357" s="67">
        <f>L1357/N1357-1</f>
        <v>-1</v>
      </c>
      <c r="V1357" s="66" t="s">
        <v>897</v>
      </c>
      <c r="Y1357" s="209"/>
    </row>
    <row r="1358" spans="1:25" ht="18" customHeight="1">
      <c r="A1358" s="78"/>
      <c r="B1358" s="79"/>
      <c r="C1358" s="79"/>
      <c r="D1358" s="79"/>
      <c r="E1358" s="67"/>
      <c r="F1358" s="79"/>
      <c r="G1358" s="67"/>
      <c r="H1358" s="66">
        <v>2220303</v>
      </c>
      <c r="I1358" s="66" t="s">
        <v>898</v>
      </c>
      <c r="J1358" s="260">
        <v>246.6</v>
      </c>
      <c r="K1358" s="260"/>
      <c r="L1358" s="63">
        <v>247</v>
      </c>
      <c r="M1358" s="67"/>
      <c r="N1358" s="63">
        <v>331</v>
      </c>
      <c r="O1358" s="67">
        <f>L1358/N1358-1</f>
        <v>-0.25377643504531722</v>
      </c>
      <c r="V1358" s="66" t="s">
        <v>898</v>
      </c>
      <c r="Y1358" s="209"/>
    </row>
    <row r="1359" spans="1:25" ht="18" customHeight="1">
      <c r="A1359" s="78"/>
      <c r="B1359" s="79"/>
      <c r="C1359" s="79"/>
      <c r="D1359" s="79"/>
      <c r="E1359" s="67"/>
      <c r="F1359" s="79"/>
      <c r="G1359" s="67"/>
      <c r="H1359" s="66">
        <v>2220304</v>
      </c>
      <c r="I1359" s="66" t="s">
        <v>899</v>
      </c>
      <c r="J1359" s="260">
        <v>0</v>
      </c>
      <c r="K1359" s="260"/>
      <c r="L1359" s="63">
        <v>0</v>
      </c>
      <c r="M1359" s="67"/>
      <c r="N1359" s="63">
        <v>0</v>
      </c>
      <c r="O1359" s="67"/>
      <c r="V1359" s="66" t="s">
        <v>899</v>
      </c>
      <c r="Y1359" s="209"/>
    </row>
    <row r="1360" spans="1:25" ht="18" customHeight="1">
      <c r="A1360" s="78"/>
      <c r="B1360" s="79"/>
      <c r="C1360" s="79"/>
      <c r="D1360" s="79"/>
      <c r="E1360" s="67"/>
      <c r="F1360" s="79"/>
      <c r="G1360" s="67"/>
      <c r="H1360" s="66">
        <v>2220399</v>
      </c>
      <c r="I1360" s="66" t="s">
        <v>900</v>
      </c>
      <c r="J1360" s="260">
        <v>0</v>
      </c>
      <c r="K1360" s="260"/>
      <c r="L1360" s="63">
        <v>0</v>
      </c>
      <c r="M1360" s="67"/>
      <c r="N1360" s="63">
        <v>0</v>
      </c>
      <c r="O1360" s="67"/>
      <c r="V1360" s="66" t="s">
        <v>900</v>
      </c>
      <c r="Y1360" s="209"/>
    </row>
    <row r="1361" spans="1:25" ht="18" customHeight="1">
      <c r="A1361" s="78"/>
      <c r="B1361" s="79"/>
      <c r="C1361" s="79"/>
      <c r="D1361" s="79"/>
      <c r="E1361" s="67"/>
      <c r="F1361" s="79"/>
      <c r="G1361" s="67"/>
      <c r="H1361" s="66">
        <v>22204</v>
      </c>
      <c r="I1361" s="66" t="s">
        <v>901</v>
      </c>
      <c r="J1361" s="260">
        <v>0</v>
      </c>
      <c r="K1361" s="260"/>
      <c r="L1361" s="63">
        <v>0</v>
      </c>
      <c r="M1361" s="67"/>
      <c r="N1361" s="63">
        <v>0</v>
      </c>
      <c r="O1361" s="67"/>
      <c r="V1361" s="66" t="s">
        <v>901</v>
      </c>
      <c r="W1361" s="84" t="s">
        <v>2631</v>
      </c>
      <c r="X1361" s="84">
        <v>23730000.059999999</v>
      </c>
      <c r="Y1361" s="209"/>
    </row>
    <row r="1362" spans="1:25" ht="18" customHeight="1">
      <c r="A1362" s="78"/>
      <c r="B1362" s="79"/>
      <c r="C1362" s="79"/>
      <c r="D1362" s="79"/>
      <c r="E1362" s="67"/>
      <c r="F1362" s="79"/>
      <c r="G1362" s="67"/>
      <c r="H1362" s="66">
        <v>2220401</v>
      </c>
      <c r="I1362" s="66" t="s">
        <v>902</v>
      </c>
      <c r="J1362" s="260"/>
      <c r="K1362" s="260"/>
      <c r="L1362" s="63"/>
      <c r="M1362" s="67"/>
      <c r="N1362" s="63">
        <v>300</v>
      </c>
      <c r="O1362" s="67">
        <f t="shared" ref="O1362:O1375" si="30">L1362/N1362-1</f>
        <v>-1</v>
      </c>
      <c r="V1362" s="66" t="s">
        <v>902</v>
      </c>
      <c r="Y1362" s="209"/>
    </row>
    <row r="1363" spans="1:25" ht="18" customHeight="1">
      <c r="A1363" s="78"/>
      <c r="B1363" s="79"/>
      <c r="C1363" s="79"/>
      <c r="D1363" s="79"/>
      <c r="E1363" s="67"/>
      <c r="F1363" s="79"/>
      <c r="G1363" s="67"/>
      <c r="H1363" s="66">
        <v>2220402</v>
      </c>
      <c r="I1363" s="66" t="s">
        <v>903</v>
      </c>
      <c r="J1363" s="260">
        <v>81800</v>
      </c>
      <c r="K1363" s="260"/>
      <c r="L1363" s="63"/>
      <c r="M1363" s="67"/>
      <c r="N1363" s="63">
        <v>250</v>
      </c>
      <c r="O1363" s="67">
        <f t="shared" si="30"/>
        <v>-1</v>
      </c>
      <c r="V1363" s="66" t="s">
        <v>903</v>
      </c>
      <c r="Y1363" s="209"/>
    </row>
    <row r="1364" spans="1:25" ht="18" customHeight="1">
      <c r="A1364" s="78"/>
      <c r="B1364" s="79"/>
      <c r="C1364" s="79"/>
      <c r="D1364" s="79"/>
      <c r="E1364" s="67"/>
      <c r="F1364" s="79"/>
      <c r="G1364" s="67"/>
      <c r="H1364" s="66">
        <v>2220403</v>
      </c>
      <c r="I1364" s="66" t="s">
        <v>904</v>
      </c>
      <c r="J1364" s="79"/>
      <c r="K1364" s="79"/>
      <c r="L1364" s="63">
        <v>0</v>
      </c>
      <c r="M1364" s="67"/>
      <c r="N1364" s="63">
        <v>0</v>
      </c>
      <c r="O1364" s="67"/>
      <c r="V1364" s="66" t="s">
        <v>904</v>
      </c>
      <c r="Y1364" s="209"/>
    </row>
    <row r="1365" spans="1:25" ht="18" customHeight="1">
      <c r="A1365" s="78"/>
      <c r="B1365" s="79"/>
      <c r="C1365" s="79"/>
      <c r="D1365" s="79"/>
      <c r="E1365" s="67"/>
      <c r="F1365" s="79"/>
      <c r="G1365" s="67"/>
      <c r="H1365" s="66">
        <v>2220404</v>
      </c>
      <c r="I1365" s="66" t="s">
        <v>905</v>
      </c>
      <c r="J1365" s="79"/>
      <c r="K1365" s="79"/>
      <c r="L1365" s="63">
        <v>0</v>
      </c>
      <c r="M1365" s="59"/>
      <c r="N1365" s="63">
        <v>0</v>
      </c>
      <c r="O1365" s="67"/>
      <c r="V1365" s="66" t="s">
        <v>905</v>
      </c>
      <c r="Y1365" s="209"/>
    </row>
    <row r="1366" spans="1:25" ht="18" customHeight="1">
      <c r="A1366" s="78"/>
      <c r="B1366" s="79"/>
      <c r="C1366" s="79"/>
      <c r="D1366" s="79"/>
      <c r="E1366" s="67"/>
      <c r="F1366" s="79"/>
      <c r="G1366" s="67"/>
      <c r="H1366" s="66">
        <v>2220499</v>
      </c>
      <c r="I1366" s="58" t="s">
        <v>2656</v>
      </c>
      <c r="J1366" s="261">
        <v>600000</v>
      </c>
      <c r="K1366" s="79"/>
      <c r="L1366" s="63"/>
      <c r="M1366" s="59"/>
      <c r="N1366" s="63"/>
      <c r="O1366" s="67"/>
      <c r="V1366" s="58" t="s">
        <v>906</v>
      </c>
      <c r="Y1366" s="209"/>
    </row>
    <row r="1367" spans="1:25" ht="18" customHeight="1">
      <c r="A1367" s="78"/>
      <c r="B1367" s="79"/>
      <c r="C1367" s="79"/>
      <c r="D1367" s="79"/>
      <c r="E1367" s="67"/>
      <c r="F1367" s="79"/>
      <c r="G1367" s="67"/>
      <c r="H1367" s="66">
        <v>2220502</v>
      </c>
      <c r="I1367" s="58" t="s">
        <v>1643</v>
      </c>
      <c r="J1367" s="261">
        <v>45000</v>
      </c>
      <c r="K1367" s="231">
        <v>40188</v>
      </c>
      <c r="L1367" s="56">
        <v>40188</v>
      </c>
      <c r="M1367" s="67">
        <f>L1367/K1367</f>
        <v>1</v>
      </c>
      <c r="N1367" s="56">
        <v>44382</v>
      </c>
      <c r="O1367" s="67">
        <f t="shared" si="30"/>
        <v>-9.4497769365959217E-2</v>
      </c>
      <c r="V1367" s="58" t="s">
        <v>911</v>
      </c>
      <c r="Y1367" s="209"/>
    </row>
    <row r="1368" spans="1:25" ht="18" customHeight="1">
      <c r="A1368" s="78"/>
      <c r="B1368" s="79"/>
      <c r="C1368" s="79"/>
      <c r="D1368" s="79"/>
      <c r="E1368" s="67"/>
      <c r="F1368" s="79"/>
      <c r="G1368" s="67"/>
      <c r="H1368" s="66">
        <v>2220503</v>
      </c>
      <c r="I1368" s="58" t="s">
        <v>1644</v>
      </c>
      <c r="J1368" s="260">
        <v>45000</v>
      </c>
      <c r="K1368" s="228">
        <v>40188</v>
      </c>
      <c r="L1368" s="63">
        <v>40188</v>
      </c>
      <c r="M1368" s="67">
        <f>L1368/K1368</f>
        <v>1</v>
      </c>
      <c r="N1368" s="63">
        <v>44382</v>
      </c>
      <c r="O1368" s="67">
        <f t="shared" si="30"/>
        <v>-9.4497769365959217E-2</v>
      </c>
      <c r="V1368" s="94" t="s">
        <v>1260</v>
      </c>
      <c r="Y1368" s="209"/>
    </row>
    <row r="1369" spans="1:25" ht="18" customHeight="1">
      <c r="A1369" s="78"/>
      <c r="B1369" s="79"/>
      <c r="C1369" s="79"/>
      <c r="D1369" s="79"/>
      <c r="E1369" s="67"/>
      <c r="F1369" s="79"/>
      <c r="G1369" s="67"/>
      <c r="H1369" s="66">
        <v>2220504</v>
      </c>
      <c r="I1369" s="94" t="s">
        <v>2657</v>
      </c>
      <c r="J1369" s="260">
        <v>44000</v>
      </c>
      <c r="K1369" s="79"/>
      <c r="L1369" s="63">
        <v>40108</v>
      </c>
      <c r="M1369" s="67"/>
      <c r="N1369" s="63">
        <v>44382</v>
      </c>
      <c r="O1369" s="67">
        <f t="shared" si="30"/>
        <v>-9.6300301924203469E-2</v>
      </c>
      <c r="V1369" s="94" t="s">
        <v>1389</v>
      </c>
      <c r="Y1369" s="209"/>
    </row>
    <row r="1370" spans="1:25" ht="18" customHeight="1">
      <c r="A1370" s="78"/>
      <c r="B1370" s="79"/>
      <c r="C1370" s="79"/>
      <c r="D1370" s="79"/>
      <c r="E1370" s="67"/>
      <c r="F1370" s="79"/>
      <c r="G1370" s="67"/>
      <c r="H1370" s="66">
        <v>2220506</v>
      </c>
      <c r="I1370" s="94" t="s">
        <v>2658</v>
      </c>
      <c r="J1370" s="260">
        <v>1000</v>
      </c>
      <c r="K1370" s="228"/>
      <c r="L1370" s="63">
        <v>80</v>
      </c>
      <c r="M1370" s="67"/>
      <c r="O1370" s="67"/>
      <c r="V1370" s="58" t="s">
        <v>912</v>
      </c>
      <c r="Y1370" s="209"/>
    </row>
    <row r="1371" spans="1:25" ht="18" customHeight="1">
      <c r="A1371" s="78"/>
      <c r="B1371" s="79"/>
      <c r="C1371" s="79"/>
      <c r="D1371" s="79"/>
      <c r="E1371" s="67"/>
      <c r="F1371" s="79"/>
      <c r="G1371" s="67"/>
      <c r="H1371" s="66">
        <v>2220507</v>
      </c>
      <c r="I1371" s="58" t="s">
        <v>912</v>
      </c>
      <c r="J1371" s="82">
        <v>1160375.04</v>
      </c>
      <c r="K1371" s="231">
        <v>200541</v>
      </c>
      <c r="L1371" s="56">
        <v>181657</v>
      </c>
      <c r="M1371" s="67">
        <f>L1371/K1371</f>
        <v>0.90583471709027086</v>
      </c>
      <c r="N1371" s="56">
        <v>2142312</v>
      </c>
      <c r="O1371" s="67">
        <f t="shared" si="30"/>
        <v>-0.91520516152642561</v>
      </c>
      <c r="V1371" s="58" t="s">
        <v>913</v>
      </c>
      <c r="Y1371" s="209"/>
    </row>
    <row r="1372" spans="1:25" ht="18" customHeight="1">
      <c r="A1372" s="78"/>
      <c r="B1372" s="79"/>
      <c r="C1372" s="79"/>
      <c r="D1372" s="79"/>
      <c r="E1372" s="67"/>
      <c r="F1372" s="79"/>
      <c r="G1372" s="67"/>
      <c r="H1372" s="66">
        <v>2220508</v>
      </c>
      <c r="I1372" s="58" t="s">
        <v>913</v>
      </c>
      <c r="J1372" s="79">
        <v>1160375.04</v>
      </c>
      <c r="K1372" s="228">
        <v>200541</v>
      </c>
      <c r="L1372" s="63">
        <v>181657</v>
      </c>
      <c r="M1372" s="67">
        <f>L1372/K1372</f>
        <v>0.90583471709027086</v>
      </c>
      <c r="N1372" s="63">
        <v>2142312</v>
      </c>
      <c r="O1372" s="67">
        <f t="shared" si="30"/>
        <v>-0.91520516152642561</v>
      </c>
      <c r="V1372" s="216" t="s">
        <v>914</v>
      </c>
      <c r="Y1372" s="209"/>
    </row>
    <row r="1373" spans="1:25" ht="18" customHeight="1">
      <c r="A1373" s="78"/>
      <c r="B1373" s="79"/>
      <c r="C1373" s="79"/>
      <c r="D1373" s="79"/>
      <c r="E1373" s="67"/>
      <c r="F1373" s="79"/>
      <c r="G1373" s="67"/>
      <c r="H1373" s="66">
        <v>2220509</v>
      </c>
      <c r="I1373" s="216" t="s">
        <v>914</v>
      </c>
      <c r="J1373" s="269">
        <v>1160155.04</v>
      </c>
      <c r="K1373" s="270"/>
      <c r="L1373" s="108">
        <v>181657</v>
      </c>
      <c r="M1373" s="217"/>
      <c r="N1373" s="108">
        <v>2142312</v>
      </c>
      <c r="O1373" s="67">
        <f t="shared" si="30"/>
        <v>-0.91520516152642561</v>
      </c>
      <c r="P1373" s="67"/>
      <c r="Q1373" s="209"/>
      <c r="R1373" s="209"/>
      <c r="S1373" s="209"/>
      <c r="T1373" s="209"/>
      <c r="U1373" s="209"/>
      <c r="V1373" s="209"/>
      <c r="Y1373" s="209"/>
    </row>
    <row r="1374" spans="1:25" s="84" customFormat="1" ht="18" customHeight="1">
      <c r="H1374" s="59"/>
      <c r="I1374" s="87" t="s">
        <v>2659</v>
      </c>
      <c r="J1374" s="79">
        <v>220</v>
      </c>
      <c r="K1374" s="79"/>
      <c r="L1374" s="79"/>
      <c r="M1374" s="67"/>
      <c r="N1374" s="67"/>
      <c r="O1374" s="67"/>
      <c r="P1374" s="60"/>
      <c r="V1374" s="78"/>
      <c r="W1374" s="44"/>
      <c r="X1374" s="44"/>
      <c r="Y1374" s="83"/>
    </row>
    <row r="1375" spans="1:25" ht="18" customHeight="1">
      <c r="A1375" s="97" t="s">
        <v>1390</v>
      </c>
      <c r="B1375" s="259">
        <f>SUM(B4,B17)</f>
        <v>18950000</v>
      </c>
      <c r="C1375" s="259">
        <f>SUM(C4,C17)</f>
        <v>18950000</v>
      </c>
      <c r="D1375" s="56">
        <v>19959464</v>
      </c>
      <c r="E1375" s="57">
        <f>+D1375/C1375</f>
        <v>1.0532698680738786</v>
      </c>
      <c r="F1375" s="56">
        <v>17445184</v>
      </c>
      <c r="G1375" s="57">
        <f>+D1375/F1375-1</f>
        <v>0.14412459048869875</v>
      </c>
      <c r="H1375" s="67"/>
      <c r="I1375" s="97" t="s">
        <v>2660</v>
      </c>
      <c r="J1375" s="271">
        <v>23730000</v>
      </c>
      <c r="K1375" s="231">
        <v>23995872</v>
      </c>
      <c r="L1375" s="56">
        <v>22765872</v>
      </c>
      <c r="M1375" s="67">
        <f>L1375/K1375</f>
        <v>0.94874118348355918</v>
      </c>
      <c r="N1375" s="56">
        <v>22340358</v>
      </c>
      <c r="O1375" s="67">
        <f t="shared" si="30"/>
        <v>1.9046874718838369E-2</v>
      </c>
      <c r="V1375" s="97" t="s">
        <v>1391</v>
      </c>
      <c r="Y1375" s="209"/>
    </row>
    <row r="1376" spans="1:25" ht="18" customHeight="1">
      <c r="A1376" s="93" t="s">
        <v>1095</v>
      </c>
      <c r="B1376" s="95">
        <f>SUM(B1377:B1383)</f>
        <v>11090000</v>
      </c>
      <c r="C1376" s="95">
        <f>SUM(C1377:C1383)</f>
        <v>13312652</v>
      </c>
      <c r="D1376" s="95">
        <f>SUM(D1377:D1383)</f>
        <v>14557440</v>
      </c>
      <c r="E1376" s="57">
        <f t="shared" ref="E1376:E1383" si="31">+D1376/C1376</f>
        <v>1.0935041342626548</v>
      </c>
      <c r="F1376" s="95">
        <f>SUM(F1377:F1383)</f>
        <v>17385695</v>
      </c>
      <c r="G1376" s="57">
        <f t="shared" ref="G1376:G1383" si="32">+D1376/F1376-1</f>
        <v>-0.16267713197545453</v>
      </c>
      <c r="H1376" s="67"/>
      <c r="I1376" s="99" t="s">
        <v>1096</v>
      </c>
      <c r="J1376" s="95">
        <v>6310000</v>
      </c>
      <c r="K1376" s="95">
        <f>SUM(K1377:K1384)</f>
        <v>8266780</v>
      </c>
      <c r="L1376" s="95">
        <f>SUM(L1377:L1384)</f>
        <v>11751032</v>
      </c>
      <c r="M1376" s="57">
        <f t="shared" ref="M1376:M1383" si="33">+L1376/K1376</f>
        <v>1.4214763184698274</v>
      </c>
      <c r="N1376" s="95">
        <f>SUM(N1377:N1384)</f>
        <v>12490521</v>
      </c>
      <c r="O1376" s="59">
        <f t="shared" ref="O1376:O1385" si="34">+L1376/N1376-1</f>
        <v>-5.9204015589101489E-2</v>
      </c>
      <c r="Y1376" s="209"/>
    </row>
    <row r="1377" spans="1:25" ht="18" customHeight="1">
      <c r="A1377" s="81" t="s">
        <v>1392</v>
      </c>
      <c r="B1377" s="241">
        <v>1360000</v>
      </c>
      <c r="C1377" s="241">
        <v>1360000</v>
      </c>
      <c r="D1377" s="68">
        <f>'[1]01.（全市）一般公共预算 '!D32</f>
        <v>2324214</v>
      </c>
      <c r="E1377" s="64">
        <f t="shared" si="31"/>
        <v>1.7089808823529411</v>
      </c>
      <c r="F1377" s="68">
        <v>1758013</v>
      </c>
      <c r="G1377" s="64">
        <f t="shared" si="32"/>
        <v>0.3220687219036491</v>
      </c>
      <c r="H1377" s="67"/>
      <c r="I1377" s="100" t="s">
        <v>1393</v>
      </c>
      <c r="J1377" s="262">
        <v>3000000</v>
      </c>
      <c r="K1377" s="262">
        <v>3000000</v>
      </c>
      <c r="L1377" s="440">
        <v>3943623</v>
      </c>
      <c r="M1377" s="64">
        <f t="shared" si="33"/>
        <v>1.314541</v>
      </c>
      <c r="N1377" s="101">
        <v>3253576</v>
      </c>
      <c r="O1377" s="67">
        <f t="shared" si="34"/>
        <v>0.21208879091805444</v>
      </c>
      <c r="Y1377" s="209"/>
    </row>
    <row r="1378" spans="1:25" ht="18" customHeight="1">
      <c r="A1378" s="81" t="s">
        <v>1394</v>
      </c>
      <c r="B1378" s="68">
        <v>70000</v>
      </c>
      <c r="C1378" s="68">
        <v>70000</v>
      </c>
      <c r="D1378" s="68">
        <f>'[1]01.（全市）一般公共预算 '!D33</f>
        <v>289291</v>
      </c>
      <c r="E1378" s="64">
        <f t="shared" si="31"/>
        <v>4.1327285714285713</v>
      </c>
      <c r="F1378" s="68">
        <v>202716</v>
      </c>
      <c r="G1378" s="64">
        <f t="shared" si="32"/>
        <v>0.42707531719252545</v>
      </c>
      <c r="H1378" s="67"/>
      <c r="I1378" s="100" t="s">
        <v>1395</v>
      </c>
      <c r="J1378" s="68">
        <v>1000000</v>
      </c>
      <c r="K1378" s="68">
        <v>1000000</v>
      </c>
      <c r="L1378" s="63">
        <v>1448496</v>
      </c>
      <c r="M1378" s="64">
        <f t="shared" si="33"/>
        <v>1.448496</v>
      </c>
      <c r="N1378" s="63">
        <v>770057</v>
      </c>
      <c r="O1378" s="67">
        <f t="shared" si="34"/>
        <v>0.88102439170087399</v>
      </c>
      <c r="Y1378" s="209"/>
    </row>
    <row r="1379" spans="1:25" ht="18" customHeight="1">
      <c r="A1379" s="81" t="s">
        <v>1396</v>
      </c>
      <c r="B1379" s="242">
        <v>800000</v>
      </c>
      <c r="C1379" s="242">
        <v>800000</v>
      </c>
      <c r="D1379" s="68">
        <v>861283</v>
      </c>
      <c r="E1379" s="64">
        <f t="shared" si="31"/>
        <v>1.0766037500000001</v>
      </c>
      <c r="F1379" s="68">
        <v>809469</v>
      </c>
      <c r="G1379" s="64">
        <f t="shared" si="32"/>
        <v>6.4009863256035748E-2</v>
      </c>
      <c r="H1379" s="67"/>
      <c r="I1379" s="102" t="s">
        <v>1397</v>
      </c>
      <c r="J1379" s="68">
        <v>1600000</v>
      </c>
      <c r="K1379" s="68">
        <v>1600000</v>
      </c>
      <c r="L1379" s="440">
        <v>719809</v>
      </c>
      <c r="M1379" s="64">
        <f t="shared" si="33"/>
        <v>0.44988062499999998</v>
      </c>
      <c r="N1379" s="101">
        <v>945375</v>
      </c>
      <c r="O1379" s="67">
        <f t="shared" si="34"/>
        <v>-0.23859949755388077</v>
      </c>
      <c r="Y1379" s="209"/>
    </row>
    <row r="1380" spans="1:25" ht="18" customHeight="1">
      <c r="A1380" s="81" t="s">
        <v>1398</v>
      </c>
      <c r="B1380" s="68"/>
      <c r="C1380" s="68"/>
      <c r="D1380" s="68"/>
      <c r="E1380" s="64"/>
      <c r="F1380" s="68"/>
      <c r="G1380" s="64"/>
      <c r="H1380" s="67"/>
      <c r="I1380" s="102" t="s">
        <v>1399</v>
      </c>
      <c r="J1380" s="262">
        <v>110000</v>
      </c>
      <c r="K1380" s="262">
        <v>110000</v>
      </c>
      <c r="L1380" s="63">
        <v>110000</v>
      </c>
      <c r="M1380" s="64">
        <f t="shared" si="33"/>
        <v>1</v>
      </c>
      <c r="N1380" s="63">
        <v>70000</v>
      </c>
      <c r="O1380" s="67">
        <f t="shared" si="34"/>
        <v>0.5714285714285714</v>
      </c>
      <c r="Y1380" s="209"/>
    </row>
    <row r="1381" spans="1:25" ht="18" customHeight="1">
      <c r="A1381" s="81" t="s">
        <v>1400</v>
      </c>
      <c r="B1381" s="63">
        <v>5290000</v>
      </c>
      <c r="C1381" s="63">
        <v>5290000</v>
      </c>
      <c r="D1381" s="63">
        <v>5290000</v>
      </c>
      <c r="E1381" s="64">
        <f t="shared" si="31"/>
        <v>1</v>
      </c>
      <c r="F1381" s="63">
        <v>2341000</v>
      </c>
      <c r="G1381" s="64">
        <f t="shared" si="32"/>
        <v>1.2597180692011962</v>
      </c>
      <c r="H1381" s="67"/>
      <c r="I1381" s="103" t="s">
        <v>1401</v>
      </c>
      <c r="J1381" s="68"/>
      <c r="K1381" s="68"/>
      <c r="L1381" s="440"/>
      <c r="M1381" s="64"/>
      <c r="N1381" s="101"/>
      <c r="O1381" s="67"/>
      <c r="W1381" s="84"/>
      <c r="X1381" s="84"/>
      <c r="Y1381" s="209"/>
    </row>
    <row r="1382" spans="1:25" ht="18" customHeight="1">
      <c r="A1382" s="81" t="s">
        <v>1402</v>
      </c>
      <c r="B1382" s="241">
        <v>2320000</v>
      </c>
      <c r="C1382" s="241">
        <v>4542652</v>
      </c>
      <c r="D1382" s="63">
        <v>4542652</v>
      </c>
      <c r="E1382" s="64">
        <f t="shared" si="31"/>
        <v>1</v>
      </c>
      <c r="F1382" s="63">
        <v>11610376</v>
      </c>
      <c r="G1382" s="64">
        <f t="shared" si="32"/>
        <v>-0.60874204246270747</v>
      </c>
      <c r="H1382" s="67"/>
      <c r="I1382" s="103" t="s">
        <v>1403</v>
      </c>
      <c r="J1382" s="68">
        <v>0</v>
      </c>
      <c r="K1382" s="68">
        <v>1956780</v>
      </c>
      <c r="L1382" s="63">
        <v>3699104</v>
      </c>
      <c r="M1382" s="64">
        <f t="shared" si="33"/>
        <v>1.890403622277415</v>
      </c>
      <c r="N1382" s="63">
        <v>5995795</v>
      </c>
      <c r="O1382" s="67">
        <f t="shared" si="34"/>
        <v>-0.38305028774332683</v>
      </c>
      <c r="Y1382" s="209"/>
    </row>
    <row r="1383" spans="1:25" ht="18" customHeight="1">
      <c r="A1383" s="81" t="s">
        <v>1404</v>
      </c>
      <c r="B1383" s="241">
        <v>1250000</v>
      </c>
      <c r="C1383" s="241">
        <v>1250000</v>
      </c>
      <c r="D1383" s="63">
        <v>1250000</v>
      </c>
      <c r="E1383" s="64">
        <f t="shared" si="31"/>
        <v>1</v>
      </c>
      <c r="F1383" s="63">
        <v>664121</v>
      </c>
      <c r="G1383" s="64">
        <f t="shared" si="32"/>
        <v>0.88218713156186901</v>
      </c>
      <c r="H1383" s="67"/>
      <c r="I1383" s="94" t="s">
        <v>1405</v>
      </c>
      <c r="J1383" s="68">
        <v>600000</v>
      </c>
      <c r="K1383" s="68">
        <v>600000</v>
      </c>
      <c r="L1383" s="63">
        <v>600000</v>
      </c>
      <c r="M1383" s="64">
        <f t="shared" si="33"/>
        <v>1</v>
      </c>
      <c r="N1383" s="63">
        <v>200000</v>
      </c>
      <c r="O1383" s="67"/>
      <c r="Y1383" s="209"/>
    </row>
    <row r="1384" spans="1:25" ht="18" customHeight="1">
      <c r="A1384" s="93"/>
      <c r="B1384" s="68"/>
      <c r="C1384" s="68"/>
      <c r="D1384" s="68"/>
      <c r="E1384" s="80"/>
      <c r="F1384" s="68"/>
      <c r="G1384" s="80"/>
      <c r="H1384" s="67"/>
      <c r="I1384" s="104" t="s">
        <v>1406</v>
      </c>
      <c r="J1384" s="68"/>
      <c r="K1384" s="68"/>
      <c r="L1384" s="63">
        <v>1230000</v>
      </c>
      <c r="M1384" s="64"/>
      <c r="N1384" s="63">
        <f>1789676-533958</f>
        <v>1255718</v>
      </c>
      <c r="O1384" s="67">
        <f t="shared" si="34"/>
        <v>-2.0480713026332364E-2</v>
      </c>
      <c r="Y1384" s="209"/>
    </row>
    <row r="1385" spans="1:25" ht="18" customHeight="1">
      <c r="A1385" s="93"/>
      <c r="B1385" s="68"/>
      <c r="C1385" s="68"/>
      <c r="D1385" s="68"/>
      <c r="E1385" s="80"/>
      <c r="F1385" s="68"/>
      <c r="G1385" s="80"/>
      <c r="H1385" s="67"/>
      <c r="I1385" s="104" t="s">
        <v>1407</v>
      </c>
      <c r="J1385" s="68"/>
      <c r="K1385" s="68"/>
      <c r="L1385" s="63">
        <v>0</v>
      </c>
      <c r="M1385" s="80"/>
      <c r="N1385" s="63">
        <f>+N1384-1250000</f>
        <v>5718</v>
      </c>
      <c r="O1385" s="67">
        <f t="shared" si="34"/>
        <v>-1</v>
      </c>
      <c r="Y1385" s="209"/>
    </row>
    <row r="1386" spans="1:25" ht="18" customHeight="1">
      <c r="A1386" s="78"/>
      <c r="B1386" s="79"/>
      <c r="C1386" s="79"/>
      <c r="D1386" s="79"/>
      <c r="E1386" s="67"/>
      <c r="F1386" s="79"/>
      <c r="G1386" s="67"/>
      <c r="H1386" s="67"/>
      <c r="I1386" s="105"/>
      <c r="J1386" s="68"/>
      <c r="K1386" s="68"/>
      <c r="L1386" s="80"/>
      <c r="M1386" s="67"/>
      <c r="N1386" s="80"/>
      <c r="O1386" s="67"/>
      <c r="Y1386" s="209"/>
    </row>
    <row r="1387" spans="1:25" ht="21.75" customHeight="1">
      <c r="A1387" s="96" t="s">
        <v>1097</v>
      </c>
      <c r="B1387" s="95">
        <f>+B1375+B1376</f>
        <v>30040000</v>
      </c>
      <c r="C1387" s="95">
        <f>+C1375+C1376</f>
        <v>32262652</v>
      </c>
      <c r="D1387" s="95">
        <f>+D1375+D1376</f>
        <v>34516904</v>
      </c>
      <c r="E1387" s="57">
        <f>+D1387/C1387</f>
        <v>1.0698718753808583</v>
      </c>
      <c r="F1387" s="95">
        <f>+F1375+F1376</f>
        <v>34830879</v>
      </c>
      <c r="G1387" s="57">
        <f>+D1387/F1387-1</f>
        <v>-9.0142715031682474E-3</v>
      </c>
      <c r="I1387" s="105" t="s">
        <v>1098</v>
      </c>
      <c r="J1387" s="95">
        <f>+J1375+J1376</f>
        <v>30040000</v>
      </c>
      <c r="K1387" s="95">
        <f>+K1375+K1376</f>
        <v>32262652</v>
      </c>
      <c r="L1387" s="95">
        <f>+L1375+L1376</f>
        <v>34516904</v>
      </c>
      <c r="M1387" s="57">
        <f>+L1387/K1387</f>
        <v>1.0698718753808583</v>
      </c>
      <c r="N1387" s="95">
        <f>+N1374+N1376</f>
        <v>12490521</v>
      </c>
      <c r="O1387" s="57">
        <f>+L1387/N1387-1</f>
        <v>1.7634478978098671</v>
      </c>
      <c r="Y1387" s="209"/>
    </row>
    <row r="1394" spans="23:24">
      <c r="W1394" s="84"/>
      <c r="X1394" s="84"/>
    </row>
    <row r="1401" spans="23:24">
      <c r="W1401" s="61"/>
      <c r="X1401" s="61"/>
    </row>
  </sheetData>
  <mergeCells count="1">
    <mergeCell ref="A1:O1"/>
  </mergeCells>
  <phoneticPr fontId="23" type="noConversion"/>
  <printOptions horizontalCentered="1"/>
  <pageMargins left="0.74803149606299213" right="0.74803149606299213" top="0.98425196850393704" bottom="0.98425196850393704" header="0.51181102362204722" footer="0.51181102362204722"/>
  <pageSetup paperSize="8" scale="81" fitToHeight="40" orientation="landscape" r:id="rId1"/>
  <headerFooter alignWithMargins="0">
    <oddFooter>第 &amp;P 页，共 &amp;N 页</oddFooter>
  </headerFooter>
  <ignoredErrors>
    <ignoredError sqref="E4 E1376 E1387 M1387" formula="1"/>
  </ignoredErrors>
  <legacyDrawing r:id="rId2"/>
</worksheet>
</file>

<file path=xl/worksheets/sheet30.xml><?xml version="1.0" encoding="utf-8"?>
<worksheet xmlns="http://schemas.openxmlformats.org/spreadsheetml/2006/main" xmlns:r="http://schemas.openxmlformats.org/officeDocument/2006/relationships">
  <sheetPr>
    <pageSetUpPr fitToPage="1"/>
  </sheetPr>
  <dimension ref="A1:D19"/>
  <sheetViews>
    <sheetView zoomScaleNormal="100" workbookViewId="0">
      <selection activeCell="D19" sqref="D19"/>
    </sheetView>
  </sheetViews>
  <sheetFormatPr defaultRowHeight="14.25" customHeight="1"/>
  <cols>
    <col min="1" max="1" width="35" style="142" customWidth="1"/>
    <col min="2" max="2" width="25" style="142" customWidth="1"/>
    <col min="3" max="3" width="27.875" style="142" customWidth="1"/>
    <col min="4" max="4" width="25" style="142" customWidth="1"/>
    <col min="5" max="256" width="9" style="142"/>
    <col min="257" max="257" width="35" style="142" customWidth="1"/>
    <col min="258" max="258" width="25" style="142" customWidth="1"/>
    <col min="259" max="259" width="27.875" style="142" customWidth="1"/>
    <col min="260" max="260" width="25" style="142" customWidth="1"/>
    <col min="261" max="512" width="9" style="142"/>
    <col min="513" max="513" width="35" style="142" customWidth="1"/>
    <col min="514" max="514" width="25" style="142" customWidth="1"/>
    <col min="515" max="515" width="27.875" style="142" customWidth="1"/>
    <col min="516" max="516" width="25" style="142" customWidth="1"/>
    <col min="517" max="768" width="9" style="142"/>
    <col min="769" max="769" width="35" style="142" customWidth="1"/>
    <col min="770" max="770" width="25" style="142" customWidth="1"/>
    <col min="771" max="771" width="27.875" style="142" customWidth="1"/>
    <col min="772" max="772" width="25" style="142" customWidth="1"/>
    <col min="773" max="1024" width="9" style="142"/>
    <col min="1025" max="1025" width="35" style="142" customWidth="1"/>
    <col min="1026" max="1026" width="25" style="142" customWidth="1"/>
    <col min="1027" max="1027" width="27.875" style="142" customWidth="1"/>
    <col min="1028" max="1028" width="25" style="142" customWidth="1"/>
    <col min="1029" max="1280" width="9" style="142"/>
    <col min="1281" max="1281" width="35" style="142" customWidth="1"/>
    <col min="1282" max="1282" width="25" style="142" customWidth="1"/>
    <col min="1283" max="1283" width="27.875" style="142" customWidth="1"/>
    <col min="1284" max="1284" width="25" style="142" customWidth="1"/>
    <col min="1285" max="1536" width="9" style="142"/>
    <col min="1537" max="1537" width="35" style="142" customWidth="1"/>
    <col min="1538" max="1538" width="25" style="142" customWidth="1"/>
    <col min="1539" max="1539" width="27.875" style="142" customWidth="1"/>
    <col min="1540" max="1540" width="25" style="142" customWidth="1"/>
    <col min="1541" max="1792" width="9" style="142"/>
    <col min="1793" max="1793" width="35" style="142" customWidth="1"/>
    <col min="1794" max="1794" width="25" style="142" customWidth="1"/>
    <col min="1795" max="1795" width="27.875" style="142" customWidth="1"/>
    <col min="1796" max="1796" width="25" style="142" customWidth="1"/>
    <col min="1797" max="2048" width="9" style="142"/>
    <col min="2049" max="2049" width="35" style="142" customWidth="1"/>
    <col min="2050" max="2050" width="25" style="142" customWidth="1"/>
    <col min="2051" max="2051" width="27.875" style="142" customWidth="1"/>
    <col min="2052" max="2052" width="25" style="142" customWidth="1"/>
    <col min="2053" max="2304" width="9" style="142"/>
    <col min="2305" max="2305" width="35" style="142" customWidth="1"/>
    <col min="2306" max="2306" width="25" style="142" customWidth="1"/>
    <col min="2307" max="2307" width="27.875" style="142" customWidth="1"/>
    <col min="2308" max="2308" width="25" style="142" customWidth="1"/>
    <col min="2309" max="2560" width="9" style="142"/>
    <col min="2561" max="2561" width="35" style="142" customWidth="1"/>
    <col min="2562" max="2562" width="25" style="142" customWidth="1"/>
    <col min="2563" max="2563" width="27.875" style="142" customWidth="1"/>
    <col min="2564" max="2564" width="25" style="142" customWidth="1"/>
    <col min="2565" max="2816" width="9" style="142"/>
    <col min="2817" max="2817" width="35" style="142" customWidth="1"/>
    <col min="2818" max="2818" width="25" style="142" customWidth="1"/>
    <col min="2819" max="2819" width="27.875" style="142" customWidth="1"/>
    <col min="2820" max="2820" width="25" style="142" customWidth="1"/>
    <col min="2821" max="3072" width="9" style="142"/>
    <col min="3073" max="3073" width="35" style="142" customWidth="1"/>
    <col min="3074" max="3074" width="25" style="142" customWidth="1"/>
    <col min="3075" max="3075" width="27.875" style="142" customWidth="1"/>
    <col min="3076" max="3076" width="25" style="142" customWidth="1"/>
    <col min="3077" max="3328" width="9" style="142"/>
    <col min="3329" max="3329" width="35" style="142" customWidth="1"/>
    <col min="3330" max="3330" width="25" style="142" customWidth="1"/>
    <col min="3331" max="3331" width="27.875" style="142" customWidth="1"/>
    <col min="3332" max="3332" width="25" style="142" customWidth="1"/>
    <col min="3333" max="3584" width="9" style="142"/>
    <col min="3585" max="3585" width="35" style="142" customWidth="1"/>
    <col min="3586" max="3586" width="25" style="142" customWidth="1"/>
    <col min="3587" max="3587" width="27.875" style="142" customWidth="1"/>
    <col min="3588" max="3588" width="25" style="142" customWidth="1"/>
    <col min="3589" max="3840" width="9" style="142"/>
    <col min="3841" max="3841" width="35" style="142" customWidth="1"/>
    <col min="3842" max="3842" width="25" style="142" customWidth="1"/>
    <col min="3843" max="3843" width="27.875" style="142" customWidth="1"/>
    <col min="3844" max="3844" width="25" style="142" customWidth="1"/>
    <col min="3845" max="4096" width="9" style="142"/>
    <col min="4097" max="4097" width="35" style="142" customWidth="1"/>
    <col min="4098" max="4098" width="25" style="142" customWidth="1"/>
    <col min="4099" max="4099" width="27.875" style="142" customWidth="1"/>
    <col min="4100" max="4100" width="25" style="142" customWidth="1"/>
    <col min="4101" max="4352" width="9" style="142"/>
    <col min="4353" max="4353" width="35" style="142" customWidth="1"/>
    <col min="4354" max="4354" width="25" style="142" customWidth="1"/>
    <col min="4355" max="4355" width="27.875" style="142" customWidth="1"/>
    <col min="4356" max="4356" width="25" style="142" customWidth="1"/>
    <col min="4357" max="4608" width="9" style="142"/>
    <col min="4609" max="4609" width="35" style="142" customWidth="1"/>
    <col min="4610" max="4610" width="25" style="142" customWidth="1"/>
    <col min="4611" max="4611" width="27.875" style="142" customWidth="1"/>
    <col min="4612" max="4612" width="25" style="142" customWidth="1"/>
    <col min="4613" max="4864" width="9" style="142"/>
    <col min="4865" max="4865" width="35" style="142" customWidth="1"/>
    <col min="4866" max="4866" width="25" style="142" customWidth="1"/>
    <col min="4867" max="4867" width="27.875" style="142" customWidth="1"/>
    <col min="4868" max="4868" width="25" style="142" customWidth="1"/>
    <col min="4869" max="5120" width="9" style="142"/>
    <col min="5121" max="5121" width="35" style="142" customWidth="1"/>
    <col min="5122" max="5122" width="25" style="142" customWidth="1"/>
    <col min="5123" max="5123" width="27.875" style="142" customWidth="1"/>
    <col min="5124" max="5124" width="25" style="142" customWidth="1"/>
    <col min="5125" max="5376" width="9" style="142"/>
    <col min="5377" max="5377" width="35" style="142" customWidth="1"/>
    <col min="5378" max="5378" width="25" style="142" customWidth="1"/>
    <col min="5379" max="5379" width="27.875" style="142" customWidth="1"/>
    <col min="5380" max="5380" width="25" style="142" customWidth="1"/>
    <col min="5381" max="5632" width="9" style="142"/>
    <col min="5633" max="5633" width="35" style="142" customWidth="1"/>
    <col min="5634" max="5634" width="25" style="142" customWidth="1"/>
    <col min="5635" max="5635" width="27.875" style="142" customWidth="1"/>
    <col min="5636" max="5636" width="25" style="142" customWidth="1"/>
    <col min="5637" max="5888" width="9" style="142"/>
    <col min="5889" max="5889" width="35" style="142" customWidth="1"/>
    <col min="5890" max="5890" width="25" style="142" customWidth="1"/>
    <col min="5891" max="5891" width="27.875" style="142" customWidth="1"/>
    <col min="5892" max="5892" width="25" style="142" customWidth="1"/>
    <col min="5893" max="6144" width="9" style="142"/>
    <col min="6145" max="6145" width="35" style="142" customWidth="1"/>
    <col min="6146" max="6146" width="25" style="142" customWidth="1"/>
    <col min="6147" max="6147" width="27.875" style="142" customWidth="1"/>
    <col min="6148" max="6148" width="25" style="142" customWidth="1"/>
    <col min="6149" max="6400" width="9" style="142"/>
    <col min="6401" max="6401" width="35" style="142" customWidth="1"/>
    <col min="6402" max="6402" width="25" style="142" customWidth="1"/>
    <col min="6403" max="6403" width="27.875" style="142" customWidth="1"/>
    <col min="6404" max="6404" width="25" style="142" customWidth="1"/>
    <col min="6405" max="6656" width="9" style="142"/>
    <col min="6657" max="6657" width="35" style="142" customWidth="1"/>
    <col min="6658" max="6658" width="25" style="142" customWidth="1"/>
    <col min="6659" max="6659" width="27.875" style="142" customWidth="1"/>
    <col min="6660" max="6660" width="25" style="142" customWidth="1"/>
    <col min="6661" max="6912" width="9" style="142"/>
    <col min="6913" max="6913" width="35" style="142" customWidth="1"/>
    <col min="6914" max="6914" width="25" style="142" customWidth="1"/>
    <col min="6915" max="6915" width="27.875" style="142" customWidth="1"/>
    <col min="6916" max="6916" width="25" style="142" customWidth="1"/>
    <col min="6917" max="7168" width="9" style="142"/>
    <col min="7169" max="7169" width="35" style="142" customWidth="1"/>
    <col min="7170" max="7170" width="25" style="142" customWidth="1"/>
    <col min="7171" max="7171" width="27.875" style="142" customWidth="1"/>
    <col min="7172" max="7172" width="25" style="142" customWidth="1"/>
    <col min="7173" max="7424" width="9" style="142"/>
    <col min="7425" max="7425" width="35" style="142" customWidth="1"/>
    <col min="7426" max="7426" width="25" style="142" customWidth="1"/>
    <col min="7427" max="7427" width="27.875" style="142" customWidth="1"/>
    <col min="7428" max="7428" width="25" style="142" customWidth="1"/>
    <col min="7429" max="7680" width="9" style="142"/>
    <col min="7681" max="7681" width="35" style="142" customWidth="1"/>
    <col min="7682" max="7682" width="25" style="142" customWidth="1"/>
    <col min="7683" max="7683" width="27.875" style="142" customWidth="1"/>
    <col min="7684" max="7684" width="25" style="142" customWidth="1"/>
    <col min="7685" max="7936" width="9" style="142"/>
    <col min="7937" max="7937" width="35" style="142" customWidth="1"/>
    <col min="7938" max="7938" width="25" style="142" customWidth="1"/>
    <col min="7939" max="7939" width="27.875" style="142" customWidth="1"/>
    <col min="7940" max="7940" width="25" style="142" customWidth="1"/>
    <col min="7941" max="8192" width="9" style="142"/>
    <col min="8193" max="8193" width="35" style="142" customWidth="1"/>
    <col min="8194" max="8194" width="25" style="142" customWidth="1"/>
    <col min="8195" max="8195" width="27.875" style="142" customWidth="1"/>
    <col min="8196" max="8196" width="25" style="142" customWidth="1"/>
    <col min="8197" max="8448" width="9" style="142"/>
    <col min="8449" max="8449" width="35" style="142" customWidth="1"/>
    <col min="8450" max="8450" width="25" style="142" customWidth="1"/>
    <col min="8451" max="8451" width="27.875" style="142" customWidth="1"/>
    <col min="8452" max="8452" width="25" style="142" customWidth="1"/>
    <col min="8453" max="8704" width="9" style="142"/>
    <col min="8705" max="8705" width="35" style="142" customWidth="1"/>
    <col min="8706" max="8706" width="25" style="142" customWidth="1"/>
    <col min="8707" max="8707" width="27.875" style="142" customWidth="1"/>
    <col min="8708" max="8708" width="25" style="142" customWidth="1"/>
    <col min="8709" max="8960" width="9" style="142"/>
    <col min="8961" max="8961" width="35" style="142" customWidth="1"/>
    <col min="8962" max="8962" width="25" style="142" customWidth="1"/>
    <col min="8963" max="8963" width="27.875" style="142" customWidth="1"/>
    <col min="8964" max="8964" width="25" style="142" customWidth="1"/>
    <col min="8965" max="9216" width="9" style="142"/>
    <col min="9217" max="9217" width="35" style="142" customWidth="1"/>
    <col min="9218" max="9218" width="25" style="142" customWidth="1"/>
    <col min="9219" max="9219" width="27.875" style="142" customWidth="1"/>
    <col min="9220" max="9220" width="25" style="142" customWidth="1"/>
    <col min="9221" max="9472" width="9" style="142"/>
    <col min="9473" max="9473" width="35" style="142" customWidth="1"/>
    <col min="9474" max="9474" width="25" style="142" customWidth="1"/>
    <col min="9475" max="9475" width="27.875" style="142" customWidth="1"/>
    <col min="9476" max="9476" width="25" style="142" customWidth="1"/>
    <col min="9477" max="9728" width="9" style="142"/>
    <col min="9729" max="9729" width="35" style="142" customWidth="1"/>
    <col min="9730" max="9730" width="25" style="142" customWidth="1"/>
    <col min="9731" max="9731" width="27.875" style="142" customWidth="1"/>
    <col min="9732" max="9732" width="25" style="142" customWidth="1"/>
    <col min="9733" max="9984" width="9" style="142"/>
    <col min="9985" max="9985" width="35" style="142" customWidth="1"/>
    <col min="9986" max="9986" width="25" style="142" customWidth="1"/>
    <col min="9987" max="9987" width="27.875" style="142" customWidth="1"/>
    <col min="9988" max="9988" width="25" style="142" customWidth="1"/>
    <col min="9989" max="10240" width="9" style="142"/>
    <col min="10241" max="10241" width="35" style="142" customWidth="1"/>
    <col min="10242" max="10242" width="25" style="142" customWidth="1"/>
    <col min="10243" max="10243" width="27.875" style="142" customWidth="1"/>
    <col min="10244" max="10244" width="25" style="142" customWidth="1"/>
    <col min="10245" max="10496" width="9" style="142"/>
    <col min="10497" max="10497" width="35" style="142" customWidth="1"/>
    <col min="10498" max="10498" width="25" style="142" customWidth="1"/>
    <col min="10499" max="10499" width="27.875" style="142" customWidth="1"/>
    <col min="10500" max="10500" width="25" style="142" customWidth="1"/>
    <col min="10501" max="10752" width="9" style="142"/>
    <col min="10753" max="10753" width="35" style="142" customWidth="1"/>
    <col min="10754" max="10754" width="25" style="142" customWidth="1"/>
    <col min="10755" max="10755" width="27.875" style="142" customWidth="1"/>
    <col min="10756" max="10756" width="25" style="142" customWidth="1"/>
    <col min="10757" max="11008" width="9" style="142"/>
    <col min="11009" max="11009" width="35" style="142" customWidth="1"/>
    <col min="11010" max="11010" width="25" style="142" customWidth="1"/>
    <col min="11011" max="11011" width="27.875" style="142" customWidth="1"/>
    <col min="11012" max="11012" width="25" style="142" customWidth="1"/>
    <col min="11013" max="11264" width="9" style="142"/>
    <col min="11265" max="11265" width="35" style="142" customWidth="1"/>
    <col min="11266" max="11266" width="25" style="142" customWidth="1"/>
    <col min="11267" max="11267" width="27.875" style="142" customWidth="1"/>
    <col min="11268" max="11268" width="25" style="142" customWidth="1"/>
    <col min="11269" max="11520" width="9" style="142"/>
    <col min="11521" max="11521" width="35" style="142" customWidth="1"/>
    <col min="11522" max="11522" width="25" style="142" customWidth="1"/>
    <col min="11523" max="11523" width="27.875" style="142" customWidth="1"/>
    <col min="11524" max="11524" width="25" style="142" customWidth="1"/>
    <col min="11525" max="11776" width="9" style="142"/>
    <col min="11777" max="11777" width="35" style="142" customWidth="1"/>
    <col min="11778" max="11778" width="25" style="142" customWidth="1"/>
    <col min="11779" max="11779" width="27.875" style="142" customWidth="1"/>
    <col min="11780" max="11780" width="25" style="142" customWidth="1"/>
    <col min="11781" max="12032" width="9" style="142"/>
    <col min="12033" max="12033" width="35" style="142" customWidth="1"/>
    <col min="12034" max="12034" width="25" style="142" customWidth="1"/>
    <col min="12035" max="12035" width="27.875" style="142" customWidth="1"/>
    <col min="12036" max="12036" width="25" style="142" customWidth="1"/>
    <col min="12037" max="12288" width="9" style="142"/>
    <col min="12289" max="12289" width="35" style="142" customWidth="1"/>
    <col min="12290" max="12290" width="25" style="142" customWidth="1"/>
    <col min="12291" max="12291" width="27.875" style="142" customWidth="1"/>
    <col min="12292" max="12292" width="25" style="142" customWidth="1"/>
    <col min="12293" max="12544" width="9" style="142"/>
    <col min="12545" max="12545" width="35" style="142" customWidth="1"/>
    <col min="12546" max="12546" width="25" style="142" customWidth="1"/>
    <col min="12547" max="12547" width="27.875" style="142" customWidth="1"/>
    <col min="12548" max="12548" width="25" style="142" customWidth="1"/>
    <col min="12549" max="12800" width="9" style="142"/>
    <col min="12801" max="12801" width="35" style="142" customWidth="1"/>
    <col min="12802" max="12802" width="25" style="142" customWidth="1"/>
    <col min="12803" max="12803" width="27.875" style="142" customWidth="1"/>
    <col min="12804" max="12804" width="25" style="142" customWidth="1"/>
    <col min="12805" max="13056" width="9" style="142"/>
    <col min="13057" max="13057" width="35" style="142" customWidth="1"/>
    <col min="13058" max="13058" width="25" style="142" customWidth="1"/>
    <col min="13059" max="13059" width="27.875" style="142" customWidth="1"/>
    <col min="13060" max="13060" width="25" style="142" customWidth="1"/>
    <col min="13061" max="13312" width="9" style="142"/>
    <col min="13313" max="13313" width="35" style="142" customWidth="1"/>
    <col min="13314" max="13314" width="25" style="142" customWidth="1"/>
    <col min="13315" max="13315" width="27.875" style="142" customWidth="1"/>
    <col min="13316" max="13316" width="25" style="142" customWidth="1"/>
    <col min="13317" max="13568" width="9" style="142"/>
    <col min="13569" max="13569" width="35" style="142" customWidth="1"/>
    <col min="13570" max="13570" width="25" style="142" customWidth="1"/>
    <col min="13571" max="13571" width="27.875" style="142" customWidth="1"/>
    <col min="13572" max="13572" width="25" style="142" customWidth="1"/>
    <col min="13573" max="13824" width="9" style="142"/>
    <col min="13825" max="13825" width="35" style="142" customWidth="1"/>
    <col min="13826" max="13826" width="25" style="142" customWidth="1"/>
    <col min="13827" max="13827" width="27.875" style="142" customWidth="1"/>
    <col min="13828" max="13828" width="25" style="142" customWidth="1"/>
    <col min="13829" max="14080" width="9" style="142"/>
    <col min="14081" max="14081" width="35" style="142" customWidth="1"/>
    <col min="14082" max="14082" width="25" style="142" customWidth="1"/>
    <col min="14083" max="14083" width="27.875" style="142" customWidth="1"/>
    <col min="14084" max="14084" width="25" style="142" customWidth="1"/>
    <col min="14085" max="14336" width="9" style="142"/>
    <col min="14337" max="14337" width="35" style="142" customWidth="1"/>
    <col min="14338" max="14338" width="25" style="142" customWidth="1"/>
    <col min="14339" max="14339" width="27.875" style="142" customWidth="1"/>
    <col min="14340" max="14340" width="25" style="142" customWidth="1"/>
    <col min="14341" max="14592" width="9" style="142"/>
    <col min="14593" max="14593" width="35" style="142" customWidth="1"/>
    <col min="14594" max="14594" width="25" style="142" customWidth="1"/>
    <col min="14595" max="14595" width="27.875" style="142" customWidth="1"/>
    <col min="14596" max="14596" width="25" style="142" customWidth="1"/>
    <col min="14597" max="14848" width="9" style="142"/>
    <col min="14849" max="14849" width="35" style="142" customWidth="1"/>
    <col min="14850" max="14850" width="25" style="142" customWidth="1"/>
    <col min="14851" max="14851" width="27.875" style="142" customWidth="1"/>
    <col min="14852" max="14852" width="25" style="142" customWidth="1"/>
    <col min="14853" max="15104" width="9" style="142"/>
    <col min="15105" max="15105" width="35" style="142" customWidth="1"/>
    <col min="15106" max="15106" width="25" style="142" customWidth="1"/>
    <col min="15107" max="15107" width="27.875" style="142" customWidth="1"/>
    <col min="15108" max="15108" width="25" style="142" customWidth="1"/>
    <col min="15109" max="15360" width="9" style="142"/>
    <col min="15361" max="15361" width="35" style="142" customWidth="1"/>
    <col min="15362" max="15362" width="25" style="142" customWidth="1"/>
    <col min="15363" max="15363" width="27.875" style="142" customWidth="1"/>
    <col min="15364" max="15364" width="25" style="142" customWidth="1"/>
    <col min="15365" max="15616" width="9" style="142"/>
    <col min="15617" max="15617" width="35" style="142" customWidth="1"/>
    <col min="15618" max="15618" width="25" style="142" customWidth="1"/>
    <col min="15619" max="15619" width="27.875" style="142" customWidth="1"/>
    <col min="15620" max="15620" width="25" style="142" customWidth="1"/>
    <col min="15621" max="15872" width="9" style="142"/>
    <col min="15873" max="15873" width="35" style="142" customWidth="1"/>
    <col min="15874" max="15874" width="25" style="142" customWidth="1"/>
    <col min="15875" max="15875" width="27.875" style="142" customWidth="1"/>
    <col min="15876" max="15876" width="25" style="142" customWidth="1"/>
    <col min="15877" max="16128" width="9" style="142"/>
    <col min="16129" max="16129" width="35" style="142" customWidth="1"/>
    <col min="16130" max="16130" width="25" style="142" customWidth="1"/>
    <col min="16131" max="16131" width="27.875" style="142" customWidth="1"/>
    <col min="16132" max="16132" width="25" style="142" customWidth="1"/>
    <col min="16133" max="16384" width="9" style="142"/>
  </cols>
  <sheetData>
    <row r="1" spans="1:4" ht="37.5" customHeight="1">
      <c r="A1" s="629" t="s">
        <v>2875</v>
      </c>
      <c r="B1" s="629"/>
      <c r="C1" s="629"/>
      <c r="D1" s="629"/>
    </row>
    <row r="2" spans="1:4" ht="15" customHeight="1">
      <c r="A2" s="305"/>
      <c r="B2" s="305"/>
      <c r="C2" s="284"/>
      <c r="D2" s="306" t="s">
        <v>2876</v>
      </c>
    </row>
    <row r="3" spans="1:4" ht="15" customHeight="1">
      <c r="A3" s="286" t="s">
        <v>2803</v>
      </c>
      <c r="B3" s="286"/>
      <c r="C3" s="286"/>
      <c r="D3" s="289" t="s">
        <v>1458</v>
      </c>
    </row>
    <row r="4" spans="1:4" ht="37.5" customHeight="1">
      <c r="A4" s="290" t="s">
        <v>2842</v>
      </c>
      <c r="B4" s="291" t="s">
        <v>2843</v>
      </c>
      <c r="C4" s="290" t="s">
        <v>2863</v>
      </c>
      <c r="D4" s="291" t="s">
        <v>2843</v>
      </c>
    </row>
    <row r="5" spans="1:4" ht="22.5" customHeight="1">
      <c r="A5" s="294" t="s">
        <v>1485</v>
      </c>
      <c r="B5" s="150">
        <v>0</v>
      </c>
      <c r="C5" s="294" t="s">
        <v>1474</v>
      </c>
      <c r="D5" s="150">
        <v>0</v>
      </c>
    </row>
    <row r="6" spans="1:4" ht="22.5" customHeight="1">
      <c r="A6" s="294" t="s">
        <v>2864</v>
      </c>
      <c r="B6" s="150">
        <v>0</v>
      </c>
      <c r="C6" s="294" t="s">
        <v>1486</v>
      </c>
      <c r="D6" s="150">
        <v>0</v>
      </c>
    </row>
    <row r="7" spans="1:4" ht="22.5" customHeight="1">
      <c r="A7" s="294" t="s">
        <v>1438</v>
      </c>
      <c r="B7" s="150">
        <v>0</v>
      </c>
      <c r="C7" s="290" t="s">
        <v>2877</v>
      </c>
      <c r="D7" s="150">
        <v>0</v>
      </c>
    </row>
    <row r="8" spans="1:4" ht="22.5" customHeight="1">
      <c r="A8" s="294" t="s">
        <v>2866</v>
      </c>
      <c r="B8" s="319">
        <v>0</v>
      </c>
      <c r="C8" s="314" t="s">
        <v>2867</v>
      </c>
      <c r="D8" s="150">
        <v>0</v>
      </c>
    </row>
    <row r="9" spans="1:4" ht="22.5" customHeight="1">
      <c r="A9" s="309" t="s">
        <v>2878</v>
      </c>
      <c r="B9" s="313">
        <v>0</v>
      </c>
      <c r="C9" s="320" t="s">
        <v>1445</v>
      </c>
      <c r="D9" s="308" t="s">
        <v>1445</v>
      </c>
    </row>
    <row r="10" spans="1:4" ht="22.5" customHeight="1">
      <c r="A10" s="311" t="s">
        <v>1442</v>
      </c>
      <c r="B10" s="321">
        <v>0</v>
      </c>
      <c r="C10" s="314" t="s">
        <v>1464</v>
      </c>
      <c r="D10" s="150">
        <v>0</v>
      </c>
    </row>
    <row r="11" spans="1:4" ht="22.5" customHeight="1">
      <c r="A11" s="294" t="s">
        <v>1446</v>
      </c>
      <c r="B11" s="313">
        <v>0</v>
      </c>
      <c r="C11" s="314" t="s">
        <v>1503</v>
      </c>
      <c r="D11" s="310">
        <v>0</v>
      </c>
    </row>
    <row r="12" spans="1:4" s="154" customFormat="1" ht="22.5" customHeight="1">
      <c r="A12" s="380" t="s">
        <v>1448</v>
      </c>
      <c r="B12" s="315">
        <v>0</v>
      </c>
      <c r="C12" s="381" t="s">
        <v>1504</v>
      </c>
      <c r="D12" s="315">
        <v>0</v>
      </c>
    </row>
    <row r="13" spans="1:4" s="154" customFormat="1" ht="22.5" customHeight="1">
      <c r="A13" s="380" t="s">
        <v>1479</v>
      </c>
      <c r="B13" s="315">
        <v>0</v>
      </c>
      <c r="C13" s="381" t="s">
        <v>1505</v>
      </c>
      <c r="D13" s="315">
        <v>0</v>
      </c>
    </row>
    <row r="14" spans="1:4" s="154" customFormat="1" ht="22.5" customHeight="1">
      <c r="A14" s="380" t="s">
        <v>1451</v>
      </c>
      <c r="B14" s="315">
        <v>0</v>
      </c>
      <c r="C14" s="381" t="s">
        <v>1506</v>
      </c>
      <c r="D14" s="315">
        <v>0</v>
      </c>
    </row>
    <row r="15" spans="1:4" s="154" customFormat="1" ht="22.5" customHeight="1">
      <c r="A15" s="374" t="s">
        <v>1453</v>
      </c>
      <c r="B15" s="312">
        <v>0</v>
      </c>
      <c r="C15" s="374" t="s">
        <v>1507</v>
      </c>
      <c r="D15" s="312">
        <v>0</v>
      </c>
    </row>
    <row r="16" spans="1:4" s="154" customFormat="1" ht="22.5" customHeight="1">
      <c r="A16" s="161" t="s">
        <v>1445</v>
      </c>
      <c r="B16" s="161" t="s">
        <v>1445</v>
      </c>
      <c r="C16" s="374" t="s">
        <v>1508</v>
      </c>
      <c r="D16" s="150">
        <v>0</v>
      </c>
    </row>
    <row r="17" spans="1:4" s="154" customFormat="1" ht="22.5" customHeight="1">
      <c r="A17" s="374" t="s">
        <v>1456</v>
      </c>
      <c r="B17" s="150">
        <v>0</v>
      </c>
      <c r="C17" s="374" t="s">
        <v>1509</v>
      </c>
      <c r="D17" s="150">
        <v>0</v>
      </c>
    </row>
    <row r="18" spans="1:4" s="154" customFormat="1" ht="22.5" customHeight="1">
      <c r="A18" s="161" t="s">
        <v>1568</v>
      </c>
      <c r="B18" s="150">
        <v>0</v>
      </c>
      <c r="C18" s="161" t="s">
        <v>2848</v>
      </c>
      <c r="D18" s="150">
        <v>0</v>
      </c>
    </row>
    <row r="19" spans="1:4" ht="15" customHeight="1">
      <c r="A19" s="307"/>
      <c r="B19" s="307"/>
      <c r="C19" s="307"/>
      <c r="D19" s="318"/>
    </row>
  </sheetData>
  <mergeCells count="1">
    <mergeCell ref="A1:D1"/>
  </mergeCells>
  <phoneticPr fontId="23" type="noConversion"/>
  <pageMargins left="0.74803149606299213" right="0.74803149606299213" top="0.98425196850393704" bottom="0.98425196850393704" header="0.51181102362204722" footer="0.51181102362204722"/>
  <pageSetup paperSize="9" orientation="landscape" errors="blank" r:id="rId1"/>
  <headerFooter alignWithMargins="0"/>
</worksheet>
</file>

<file path=xl/worksheets/sheet31.xml><?xml version="1.0" encoding="utf-8"?>
<worksheet xmlns="http://schemas.openxmlformats.org/spreadsheetml/2006/main" xmlns:r="http://schemas.openxmlformats.org/officeDocument/2006/relationships">
  <sheetPr>
    <pageSetUpPr fitToPage="1"/>
  </sheetPr>
  <dimension ref="A1:D20"/>
  <sheetViews>
    <sheetView zoomScaleNormal="100" workbookViewId="0">
      <selection activeCell="D20" sqref="D20"/>
    </sheetView>
  </sheetViews>
  <sheetFormatPr defaultRowHeight="14.25" customHeight="1"/>
  <cols>
    <col min="1" max="1" width="27.625" style="142" customWidth="1"/>
    <col min="2" max="2" width="25" style="142" customWidth="1"/>
    <col min="3" max="3" width="29.25" style="142" customWidth="1"/>
    <col min="4" max="4" width="25" style="142" customWidth="1"/>
    <col min="5" max="256" width="9" style="142"/>
    <col min="257" max="257" width="27.625" style="142" customWidth="1"/>
    <col min="258" max="258" width="25" style="142" customWidth="1"/>
    <col min="259" max="259" width="29.25" style="142" customWidth="1"/>
    <col min="260" max="260" width="25" style="142" customWidth="1"/>
    <col min="261" max="512" width="9" style="142"/>
    <col min="513" max="513" width="27.625" style="142" customWidth="1"/>
    <col min="514" max="514" width="25" style="142" customWidth="1"/>
    <col min="515" max="515" width="29.25" style="142" customWidth="1"/>
    <col min="516" max="516" width="25" style="142" customWidth="1"/>
    <col min="517" max="768" width="9" style="142"/>
    <col min="769" max="769" width="27.625" style="142" customWidth="1"/>
    <col min="770" max="770" width="25" style="142" customWidth="1"/>
    <col min="771" max="771" width="29.25" style="142" customWidth="1"/>
    <col min="772" max="772" width="25" style="142" customWidth="1"/>
    <col min="773" max="1024" width="9" style="142"/>
    <col min="1025" max="1025" width="27.625" style="142" customWidth="1"/>
    <col min="1026" max="1026" width="25" style="142" customWidth="1"/>
    <col min="1027" max="1027" width="29.25" style="142" customWidth="1"/>
    <col min="1028" max="1028" width="25" style="142" customWidth="1"/>
    <col min="1029" max="1280" width="9" style="142"/>
    <col min="1281" max="1281" width="27.625" style="142" customWidth="1"/>
    <col min="1282" max="1282" width="25" style="142" customWidth="1"/>
    <col min="1283" max="1283" width="29.25" style="142" customWidth="1"/>
    <col min="1284" max="1284" width="25" style="142" customWidth="1"/>
    <col min="1285" max="1536" width="9" style="142"/>
    <col min="1537" max="1537" width="27.625" style="142" customWidth="1"/>
    <col min="1538" max="1538" width="25" style="142" customWidth="1"/>
    <col min="1539" max="1539" width="29.25" style="142" customWidth="1"/>
    <col min="1540" max="1540" width="25" style="142" customWidth="1"/>
    <col min="1541" max="1792" width="9" style="142"/>
    <col min="1793" max="1793" width="27.625" style="142" customWidth="1"/>
    <col min="1794" max="1794" width="25" style="142" customWidth="1"/>
    <col min="1795" max="1795" width="29.25" style="142" customWidth="1"/>
    <col min="1796" max="1796" width="25" style="142" customWidth="1"/>
    <col min="1797" max="2048" width="9" style="142"/>
    <col min="2049" max="2049" width="27.625" style="142" customWidth="1"/>
    <col min="2050" max="2050" width="25" style="142" customWidth="1"/>
    <col min="2051" max="2051" width="29.25" style="142" customWidth="1"/>
    <col min="2052" max="2052" width="25" style="142" customWidth="1"/>
    <col min="2053" max="2304" width="9" style="142"/>
    <col min="2305" max="2305" width="27.625" style="142" customWidth="1"/>
    <col min="2306" max="2306" width="25" style="142" customWidth="1"/>
    <col min="2307" max="2307" width="29.25" style="142" customWidth="1"/>
    <col min="2308" max="2308" width="25" style="142" customWidth="1"/>
    <col min="2309" max="2560" width="9" style="142"/>
    <col min="2561" max="2561" width="27.625" style="142" customWidth="1"/>
    <col min="2562" max="2562" width="25" style="142" customWidth="1"/>
    <col min="2563" max="2563" width="29.25" style="142" customWidth="1"/>
    <col min="2564" max="2564" width="25" style="142" customWidth="1"/>
    <col min="2565" max="2816" width="9" style="142"/>
    <col min="2817" max="2817" width="27.625" style="142" customWidth="1"/>
    <col min="2818" max="2818" width="25" style="142" customWidth="1"/>
    <col min="2819" max="2819" width="29.25" style="142" customWidth="1"/>
    <col min="2820" max="2820" width="25" style="142" customWidth="1"/>
    <col min="2821" max="3072" width="9" style="142"/>
    <col min="3073" max="3073" width="27.625" style="142" customWidth="1"/>
    <col min="3074" max="3074" width="25" style="142" customWidth="1"/>
    <col min="3075" max="3075" width="29.25" style="142" customWidth="1"/>
    <col min="3076" max="3076" width="25" style="142" customWidth="1"/>
    <col min="3077" max="3328" width="9" style="142"/>
    <col min="3329" max="3329" width="27.625" style="142" customWidth="1"/>
    <col min="3330" max="3330" width="25" style="142" customWidth="1"/>
    <col min="3331" max="3331" width="29.25" style="142" customWidth="1"/>
    <col min="3332" max="3332" width="25" style="142" customWidth="1"/>
    <col min="3333" max="3584" width="9" style="142"/>
    <col min="3585" max="3585" width="27.625" style="142" customWidth="1"/>
    <col min="3586" max="3586" width="25" style="142" customWidth="1"/>
    <col min="3587" max="3587" width="29.25" style="142" customWidth="1"/>
    <col min="3588" max="3588" width="25" style="142" customWidth="1"/>
    <col min="3589" max="3840" width="9" style="142"/>
    <col min="3841" max="3841" width="27.625" style="142" customWidth="1"/>
    <col min="3842" max="3842" width="25" style="142" customWidth="1"/>
    <col min="3843" max="3843" width="29.25" style="142" customWidth="1"/>
    <col min="3844" max="3844" width="25" style="142" customWidth="1"/>
    <col min="3845" max="4096" width="9" style="142"/>
    <col min="4097" max="4097" width="27.625" style="142" customWidth="1"/>
    <col min="4098" max="4098" width="25" style="142" customWidth="1"/>
    <col min="4099" max="4099" width="29.25" style="142" customWidth="1"/>
    <col min="4100" max="4100" width="25" style="142" customWidth="1"/>
    <col min="4101" max="4352" width="9" style="142"/>
    <col min="4353" max="4353" width="27.625" style="142" customWidth="1"/>
    <col min="4354" max="4354" width="25" style="142" customWidth="1"/>
    <col min="4355" max="4355" width="29.25" style="142" customWidth="1"/>
    <col min="4356" max="4356" width="25" style="142" customWidth="1"/>
    <col min="4357" max="4608" width="9" style="142"/>
    <col min="4609" max="4609" width="27.625" style="142" customWidth="1"/>
    <col min="4610" max="4610" width="25" style="142" customWidth="1"/>
    <col min="4611" max="4611" width="29.25" style="142" customWidth="1"/>
    <col min="4612" max="4612" width="25" style="142" customWidth="1"/>
    <col min="4613" max="4864" width="9" style="142"/>
    <col min="4865" max="4865" width="27.625" style="142" customWidth="1"/>
    <col min="4866" max="4866" width="25" style="142" customWidth="1"/>
    <col min="4867" max="4867" width="29.25" style="142" customWidth="1"/>
    <col min="4868" max="4868" width="25" style="142" customWidth="1"/>
    <col min="4869" max="5120" width="9" style="142"/>
    <col min="5121" max="5121" width="27.625" style="142" customWidth="1"/>
    <col min="5122" max="5122" width="25" style="142" customWidth="1"/>
    <col min="5123" max="5123" width="29.25" style="142" customWidth="1"/>
    <col min="5124" max="5124" width="25" style="142" customWidth="1"/>
    <col min="5125" max="5376" width="9" style="142"/>
    <col min="5377" max="5377" width="27.625" style="142" customWidth="1"/>
    <col min="5378" max="5378" width="25" style="142" customWidth="1"/>
    <col min="5379" max="5379" width="29.25" style="142" customWidth="1"/>
    <col min="5380" max="5380" width="25" style="142" customWidth="1"/>
    <col min="5381" max="5632" width="9" style="142"/>
    <col min="5633" max="5633" width="27.625" style="142" customWidth="1"/>
    <col min="5634" max="5634" width="25" style="142" customWidth="1"/>
    <col min="5635" max="5635" width="29.25" style="142" customWidth="1"/>
    <col min="5636" max="5636" width="25" style="142" customWidth="1"/>
    <col min="5637" max="5888" width="9" style="142"/>
    <col min="5889" max="5889" width="27.625" style="142" customWidth="1"/>
    <col min="5890" max="5890" width="25" style="142" customWidth="1"/>
    <col min="5891" max="5891" width="29.25" style="142" customWidth="1"/>
    <col min="5892" max="5892" width="25" style="142" customWidth="1"/>
    <col min="5893" max="6144" width="9" style="142"/>
    <col min="6145" max="6145" width="27.625" style="142" customWidth="1"/>
    <col min="6146" max="6146" width="25" style="142" customWidth="1"/>
    <col min="6147" max="6147" width="29.25" style="142" customWidth="1"/>
    <col min="6148" max="6148" width="25" style="142" customWidth="1"/>
    <col min="6149" max="6400" width="9" style="142"/>
    <col min="6401" max="6401" width="27.625" style="142" customWidth="1"/>
    <col min="6402" max="6402" width="25" style="142" customWidth="1"/>
    <col min="6403" max="6403" width="29.25" style="142" customWidth="1"/>
    <col min="6404" max="6404" width="25" style="142" customWidth="1"/>
    <col min="6405" max="6656" width="9" style="142"/>
    <col min="6657" max="6657" width="27.625" style="142" customWidth="1"/>
    <col min="6658" max="6658" width="25" style="142" customWidth="1"/>
    <col min="6659" max="6659" width="29.25" style="142" customWidth="1"/>
    <col min="6660" max="6660" width="25" style="142" customWidth="1"/>
    <col min="6661" max="6912" width="9" style="142"/>
    <col min="6913" max="6913" width="27.625" style="142" customWidth="1"/>
    <col min="6914" max="6914" width="25" style="142" customWidth="1"/>
    <col min="6915" max="6915" width="29.25" style="142" customWidth="1"/>
    <col min="6916" max="6916" width="25" style="142" customWidth="1"/>
    <col min="6917" max="7168" width="9" style="142"/>
    <col min="7169" max="7169" width="27.625" style="142" customWidth="1"/>
    <col min="7170" max="7170" width="25" style="142" customWidth="1"/>
    <col min="7171" max="7171" width="29.25" style="142" customWidth="1"/>
    <col min="7172" max="7172" width="25" style="142" customWidth="1"/>
    <col min="7173" max="7424" width="9" style="142"/>
    <col min="7425" max="7425" width="27.625" style="142" customWidth="1"/>
    <col min="7426" max="7426" width="25" style="142" customWidth="1"/>
    <col min="7427" max="7427" width="29.25" style="142" customWidth="1"/>
    <col min="7428" max="7428" width="25" style="142" customWidth="1"/>
    <col min="7429" max="7680" width="9" style="142"/>
    <col min="7681" max="7681" width="27.625" style="142" customWidth="1"/>
    <col min="7682" max="7682" width="25" style="142" customWidth="1"/>
    <col min="7683" max="7683" width="29.25" style="142" customWidth="1"/>
    <col min="7684" max="7684" width="25" style="142" customWidth="1"/>
    <col min="7685" max="7936" width="9" style="142"/>
    <col min="7937" max="7937" width="27.625" style="142" customWidth="1"/>
    <col min="7938" max="7938" width="25" style="142" customWidth="1"/>
    <col min="7939" max="7939" width="29.25" style="142" customWidth="1"/>
    <col min="7940" max="7940" width="25" style="142" customWidth="1"/>
    <col min="7941" max="8192" width="9" style="142"/>
    <col min="8193" max="8193" width="27.625" style="142" customWidth="1"/>
    <col min="8194" max="8194" width="25" style="142" customWidth="1"/>
    <col min="8195" max="8195" width="29.25" style="142" customWidth="1"/>
    <col min="8196" max="8196" width="25" style="142" customWidth="1"/>
    <col min="8197" max="8448" width="9" style="142"/>
    <col min="8449" max="8449" width="27.625" style="142" customWidth="1"/>
    <col min="8450" max="8450" width="25" style="142" customWidth="1"/>
    <col min="8451" max="8451" width="29.25" style="142" customWidth="1"/>
    <col min="8452" max="8452" width="25" style="142" customWidth="1"/>
    <col min="8453" max="8704" width="9" style="142"/>
    <col min="8705" max="8705" width="27.625" style="142" customWidth="1"/>
    <col min="8706" max="8706" width="25" style="142" customWidth="1"/>
    <col min="8707" max="8707" width="29.25" style="142" customWidth="1"/>
    <col min="8708" max="8708" width="25" style="142" customWidth="1"/>
    <col min="8709" max="8960" width="9" style="142"/>
    <col min="8961" max="8961" width="27.625" style="142" customWidth="1"/>
    <col min="8962" max="8962" width="25" style="142" customWidth="1"/>
    <col min="8963" max="8963" width="29.25" style="142" customWidth="1"/>
    <col min="8964" max="8964" width="25" style="142" customWidth="1"/>
    <col min="8965" max="9216" width="9" style="142"/>
    <col min="9217" max="9217" width="27.625" style="142" customWidth="1"/>
    <col min="9218" max="9218" width="25" style="142" customWidth="1"/>
    <col min="9219" max="9219" width="29.25" style="142" customWidth="1"/>
    <col min="9220" max="9220" width="25" style="142" customWidth="1"/>
    <col min="9221" max="9472" width="9" style="142"/>
    <col min="9473" max="9473" width="27.625" style="142" customWidth="1"/>
    <col min="9474" max="9474" width="25" style="142" customWidth="1"/>
    <col min="9475" max="9475" width="29.25" style="142" customWidth="1"/>
    <col min="9476" max="9476" width="25" style="142" customWidth="1"/>
    <col min="9477" max="9728" width="9" style="142"/>
    <col min="9729" max="9729" width="27.625" style="142" customWidth="1"/>
    <col min="9730" max="9730" width="25" style="142" customWidth="1"/>
    <col min="9731" max="9731" width="29.25" style="142" customWidth="1"/>
    <col min="9732" max="9732" width="25" style="142" customWidth="1"/>
    <col min="9733" max="9984" width="9" style="142"/>
    <col min="9985" max="9985" width="27.625" style="142" customWidth="1"/>
    <col min="9986" max="9986" width="25" style="142" customWidth="1"/>
    <col min="9987" max="9987" width="29.25" style="142" customWidth="1"/>
    <col min="9988" max="9988" width="25" style="142" customWidth="1"/>
    <col min="9989" max="10240" width="9" style="142"/>
    <col min="10241" max="10241" width="27.625" style="142" customWidth="1"/>
    <col min="10242" max="10242" width="25" style="142" customWidth="1"/>
    <col min="10243" max="10243" width="29.25" style="142" customWidth="1"/>
    <col min="10244" max="10244" width="25" style="142" customWidth="1"/>
    <col min="10245" max="10496" width="9" style="142"/>
    <col min="10497" max="10497" width="27.625" style="142" customWidth="1"/>
    <col min="10498" max="10498" width="25" style="142" customWidth="1"/>
    <col min="10499" max="10499" width="29.25" style="142" customWidth="1"/>
    <col min="10500" max="10500" width="25" style="142" customWidth="1"/>
    <col min="10501" max="10752" width="9" style="142"/>
    <col min="10753" max="10753" width="27.625" style="142" customWidth="1"/>
    <col min="10754" max="10754" width="25" style="142" customWidth="1"/>
    <col min="10755" max="10755" width="29.25" style="142" customWidth="1"/>
    <col min="10756" max="10756" width="25" style="142" customWidth="1"/>
    <col min="10757" max="11008" width="9" style="142"/>
    <col min="11009" max="11009" width="27.625" style="142" customWidth="1"/>
    <col min="11010" max="11010" width="25" style="142" customWidth="1"/>
    <col min="11011" max="11011" width="29.25" style="142" customWidth="1"/>
    <col min="11012" max="11012" width="25" style="142" customWidth="1"/>
    <col min="11013" max="11264" width="9" style="142"/>
    <col min="11265" max="11265" width="27.625" style="142" customWidth="1"/>
    <col min="11266" max="11266" width="25" style="142" customWidth="1"/>
    <col min="11267" max="11267" width="29.25" style="142" customWidth="1"/>
    <col min="11268" max="11268" width="25" style="142" customWidth="1"/>
    <col min="11269" max="11520" width="9" style="142"/>
    <col min="11521" max="11521" width="27.625" style="142" customWidth="1"/>
    <col min="11522" max="11522" width="25" style="142" customWidth="1"/>
    <col min="11523" max="11523" width="29.25" style="142" customWidth="1"/>
    <col min="11524" max="11524" width="25" style="142" customWidth="1"/>
    <col min="11525" max="11776" width="9" style="142"/>
    <col min="11777" max="11777" width="27.625" style="142" customWidth="1"/>
    <col min="11778" max="11778" width="25" style="142" customWidth="1"/>
    <col min="11779" max="11779" width="29.25" style="142" customWidth="1"/>
    <col min="11780" max="11780" width="25" style="142" customWidth="1"/>
    <col min="11781" max="12032" width="9" style="142"/>
    <col min="12033" max="12033" width="27.625" style="142" customWidth="1"/>
    <col min="12034" max="12034" width="25" style="142" customWidth="1"/>
    <col min="12035" max="12035" width="29.25" style="142" customWidth="1"/>
    <col min="12036" max="12036" width="25" style="142" customWidth="1"/>
    <col min="12037" max="12288" width="9" style="142"/>
    <col min="12289" max="12289" width="27.625" style="142" customWidth="1"/>
    <col min="12290" max="12290" width="25" style="142" customWidth="1"/>
    <col min="12291" max="12291" width="29.25" style="142" customWidth="1"/>
    <col min="12292" max="12292" width="25" style="142" customWidth="1"/>
    <col min="12293" max="12544" width="9" style="142"/>
    <col min="12545" max="12545" width="27.625" style="142" customWidth="1"/>
    <col min="12546" max="12546" width="25" style="142" customWidth="1"/>
    <col min="12547" max="12547" width="29.25" style="142" customWidth="1"/>
    <col min="12548" max="12548" width="25" style="142" customWidth="1"/>
    <col min="12549" max="12800" width="9" style="142"/>
    <col min="12801" max="12801" width="27.625" style="142" customWidth="1"/>
    <col min="12802" max="12802" width="25" style="142" customWidth="1"/>
    <col min="12803" max="12803" width="29.25" style="142" customWidth="1"/>
    <col min="12804" max="12804" width="25" style="142" customWidth="1"/>
    <col min="12805" max="13056" width="9" style="142"/>
    <col min="13057" max="13057" width="27.625" style="142" customWidth="1"/>
    <col min="13058" max="13058" width="25" style="142" customWidth="1"/>
    <col min="13059" max="13059" width="29.25" style="142" customWidth="1"/>
    <col min="13060" max="13060" width="25" style="142" customWidth="1"/>
    <col min="13061" max="13312" width="9" style="142"/>
    <col min="13313" max="13313" width="27.625" style="142" customWidth="1"/>
    <col min="13314" max="13314" width="25" style="142" customWidth="1"/>
    <col min="13315" max="13315" width="29.25" style="142" customWidth="1"/>
    <col min="13316" max="13316" width="25" style="142" customWidth="1"/>
    <col min="13317" max="13568" width="9" style="142"/>
    <col min="13569" max="13569" width="27.625" style="142" customWidth="1"/>
    <col min="13570" max="13570" width="25" style="142" customWidth="1"/>
    <col min="13571" max="13571" width="29.25" style="142" customWidth="1"/>
    <col min="13572" max="13572" width="25" style="142" customWidth="1"/>
    <col min="13573" max="13824" width="9" style="142"/>
    <col min="13825" max="13825" width="27.625" style="142" customWidth="1"/>
    <col min="13826" max="13826" width="25" style="142" customWidth="1"/>
    <col min="13827" max="13827" width="29.25" style="142" customWidth="1"/>
    <col min="13828" max="13828" width="25" style="142" customWidth="1"/>
    <col min="13829" max="14080" width="9" style="142"/>
    <col min="14081" max="14081" width="27.625" style="142" customWidth="1"/>
    <col min="14082" max="14082" width="25" style="142" customWidth="1"/>
    <col min="14083" max="14083" width="29.25" style="142" customWidth="1"/>
    <col min="14084" max="14084" width="25" style="142" customWidth="1"/>
    <col min="14085" max="14336" width="9" style="142"/>
    <col min="14337" max="14337" width="27.625" style="142" customWidth="1"/>
    <col min="14338" max="14338" width="25" style="142" customWidth="1"/>
    <col min="14339" max="14339" width="29.25" style="142" customWidth="1"/>
    <col min="14340" max="14340" width="25" style="142" customWidth="1"/>
    <col min="14341" max="14592" width="9" style="142"/>
    <col min="14593" max="14593" width="27.625" style="142" customWidth="1"/>
    <col min="14594" max="14594" width="25" style="142" customWidth="1"/>
    <col min="14595" max="14595" width="29.25" style="142" customWidth="1"/>
    <col min="14596" max="14596" width="25" style="142" customWidth="1"/>
    <col min="14597" max="14848" width="9" style="142"/>
    <col min="14849" max="14849" width="27.625" style="142" customWidth="1"/>
    <col min="14850" max="14850" width="25" style="142" customWidth="1"/>
    <col min="14851" max="14851" width="29.25" style="142" customWidth="1"/>
    <col min="14852" max="14852" width="25" style="142" customWidth="1"/>
    <col min="14853" max="15104" width="9" style="142"/>
    <col min="15105" max="15105" width="27.625" style="142" customWidth="1"/>
    <col min="15106" max="15106" width="25" style="142" customWidth="1"/>
    <col min="15107" max="15107" width="29.25" style="142" customWidth="1"/>
    <col min="15108" max="15108" width="25" style="142" customWidth="1"/>
    <col min="15109" max="15360" width="9" style="142"/>
    <col min="15361" max="15361" width="27.625" style="142" customWidth="1"/>
    <col min="15362" max="15362" width="25" style="142" customWidth="1"/>
    <col min="15363" max="15363" width="29.25" style="142" customWidth="1"/>
    <col min="15364" max="15364" width="25" style="142" customWidth="1"/>
    <col min="15365" max="15616" width="9" style="142"/>
    <col min="15617" max="15617" width="27.625" style="142" customWidth="1"/>
    <col min="15618" max="15618" width="25" style="142" customWidth="1"/>
    <col min="15619" max="15619" width="29.25" style="142" customWidth="1"/>
    <col min="15620" max="15620" width="25" style="142" customWidth="1"/>
    <col min="15621" max="15872" width="9" style="142"/>
    <col min="15873" max="15873" width="27.625" style="142" customWidth="1"/>
    <col min="15874" max="15874" width="25" style="142" customWidth="1"/>
    <col min="15875" max="15875" width="29.25" style="142" customWidth="1"/>
    <col min="15876" max="15876" width="25" style="142" customWidth="1"/>
    <col min="15877" max="16128" width="9" style="142"/>
    <col min="16129" max="16129" width="27.625" style="142" customWidth="1"/>
    <col min="16130" max="16130" width="25" style="142" customWidth="1"/>
    <col min="16131" max="16131" width="29.25" style="142" customWidth="1"/>
    <col min="16132" max="16132" width="25" style="142" customWidth="1"/>
    <col min="16133" max="16384" width="9" style="142"/>
  </cols>
  <sheetData>
    <row r="1" spans="1:4" ht="37.5" customHeight="1">
      <c r="A1" s="629" t="s">
        <v>2879</v>
      </c>
      <c r="B1" s="629"/>
      <c r="C1" s="629"/>
      <c r="D1" s="629"/>
    </row>
    <row r="2" spans="1:4" ht="14.25" hidden="1" customHeight="1">
      <c r="A2" s="145"/>
      <c r="B2" s="145"/>
      <c r="C2" s="145"/>
      <c r="D2" s="145"/>
    </row>
    <row r="3" spans="1:4" ht="15" customHeight="1">
      <c r="A3" s="284"/>
      <c r="B3" s="284"/>
      <c r="C3" s="284"/>
      <c r="D3" s="285" t="s">
        <v>2880</v>
      </c>
    </row>
    <row r="4" spans="1:4" ht="15" customHeight="1">
      <c r="A4" s="286" t="s">
        <v>2803</v>
      </c>
      <c r="B4" s="286"/>
      <c r="C4" s="322"/>
      <c r="D4" s="289" t="s">
        <v>1458</v>
      </c>
    </row>
    <row r="5" spans="1:4" ht="37.5" customHeight="1">
      <c r="A5" s="291" t="s">
        <v>1487</v>
      </c>
      <c r="B5" s="291" t="s">
        <v>1488</v>
      </c>
      <c r="C5" s="291" t="s">
        <v>1487</v>
      </c>
      <c r="D5" s="291" t="s">
        <v>1488</v>
      </c>
    </row>
    <row r="6" spans="1:4" ht="22.5" customHeight="1">
      <c r="A6" s="294" t="s">
        <v>1489</v>
      </c>
      <c r="B6" s="295">
        <v>1088258937.8299999</v>
      </c>
      <c r="C6" s="294" t="s">
        <v>1490</v>
      </c>
      <c r="D6" s="295">
        <v>1169613406.0699999</v>
      </c>
    </row>
    <row r="7" spans="1:4" ht="22.5" customHeight="1">
      <c r="A7" s="294" t="s">
        <v>1438</v>
      </c>
      <c r="B7" s="295">
        <v>101908034.81</v>
      </c>
      <c r="C7" s="294" t="s">
        <v>2881</v>
      </c>
      <c r="D7" s="295">
        <v>340743613.45999998</v>
      </c>
    </row>
    <row r="8" spans="1:4" ht="22.5" customHeight="1">
      <c r="A8" s="294" t="s">
        <v>1475</v>
      </c>
      <c r="B8" s="295">
        <v>0</v>
      </c>
      <c r="C8" s="294" t="s">
        <v>1491</v>
      </c>
      <c r="D8" s="295">
        <v>9086188.9000000004</v>
      </c>
    </row>
    <row r="9" spans="1:4" ht="22.5" customHeight="1">
      <c r="A9" s="294" t="s">
        <v>1492</v>
      </c>
      <c r="B9" s="295">
        <v>1275580.75</v>
      </c>
      <c r="C9" s="294" t="s">
        <v>1493</v>
      </c>
      <c r="D9" s="295">
        <v>4629660.4000000004</v>
      </c>
    </row>
    <row r="10" spans="1:4" ht="22.5" customHeight="1">
      <c r="A10" s="294" t="s">
        <v>1494</v>
      </c>
      <c r="B10" s="295">
        <v>1168484.28</v>
      </c>
      <c r="C10" s="294" t="s">
        <v>1444</v>
      </c>
      <c r="D10" s="295">
        <v>7561170.0700000003</v>
      </c>
    </row>
    <row r="11" spans="1:4" ht="22.5" customHeight="1">
      <c r="A11" s="294" t="s">
        <v>1446</v>
      </c>
      <c r="B11" s="295">
        <v>0</v>
      </c>
      <c r="C11" s="294" t="s">
        <v>1447</v>
      </c>
      <c r="D11" s="295">
        <v>0</v>
      </c>
    </row>
    <row r="12" spans="1:4" s="154" customFormat="1" ht="22.5" customHeight="1">
      <c r="A12" s="374" t="s">
        <v>1448</v>
      </c>
      <c r="B12" s="150">
        <v>1191442553.3899999</v>
      </c>
      <c r="C12" s="374" t="s">
        <v>1449</v>
      </c>
      <c r="D12" s="150">
        <v>1190890425.4400001</v>
      </c>
    </row>
    <row r="13" spans="1:4" s="154" customFormat="1" ht="22.5" customHeight="1">
      <c r="A13" s="374" t="s">
        <v>1479</v>
      </c>
      <c r="B13" s="150">
        <v>3000000</v>
      </c>
      <c r="C13" s="374" t="s">
        <v>1450</v>
      </c>
      <c r="D13" s="150">
        <v>0</v>
      </c>
    </row>
    <row r="14" spans="1:4" s="154" customFormat="1" ht="22.5" customHeight="1">
      <c r="A14" s="374" t="s">
        <v>1451</v>
      </c>
      <c r="B14" s="150">
        <v>0</v>
      </c>
      <c r="C14" s="374" t="s">
        <v>1495</v>
      </c>
      <c r="D14" s="150">
        <v>64181500</v>
      </c>
    </row>
    <row r="15" spans="1:4" s="154" customFormat="1" ht="22.5" customHeight="1">
      <c r="A15" s="374" t="s">
        <v>1453</v>
      </c>
      <c r="B15" s="150">
        <v>1194442553.3899999</v>
      </c>
      <c r="C15" s="374" t="s">
        <v>1454</v>
      </c>
      <c r="D15" s="150">
        <v>1255071925.4400001</v>
      </c>
    </row>
    <row r="16" spans="1:4" s="154" customFormat="1" ht="22.5" customHeight="1">
      <c r="A16" s="161" t="s">
        <v>1445</v>
      </c>
      <c r="B16" s="161" t="s">
        <v>1445</v>
      </c>
      <c r="C16" s="374" t="s">
        <v>1455</v>
      </c>
      <c r="D16" s="150">
        <v>-60629372.050000191</v>
      </c>
    </row>
    <row r="17" spans="1:4" s="154" customFormat="1" ht="22.5" customHeight="1">
      <c r="A17" s="374" t="s">
        <v>1456</v>
      </c>
      <c r="B17" s="150">
        <v>5155210048.0299997</v>
      </c>
      <c r="C17" s="374" t="s">
        <v>1457</v>
      </c>
      <c r="D17" s="150">
        <v>5094580675.9799995</v>
      </c>
    </row>
    <row r="18" spans="1:4" s="154" customFormat="1" ht="22.5" customHeight="1">
      <c r="A18" s="374" t="s">
        <v>1496</v>
      </c>
      <c r="B18" s="150">
        <v>1149487817.4200001</v>
      </c>
      <c r="C18" s="374" t="s">
        <v>1497</v>
      </c>
      <c r="D18" s="150">
        <v>1251545157.4200001</v>
      </c>
    </row>
    <row r="19" spans="1:4" s="154" customFormat="1" ht="22.5" customHeight="1">
      <c r="A19" s="161" t="s">
        <v>2838</v>
      </c>
      <c r="B19" s="150">
        <v>6349652601.4200001</v>
      </c>
      <c r="C19" s="161" t="s">
        <v>2838</v>
      </c>
      <c r="D19" s="150">
        <v>6349652601.4200001</v>
      </c>
    </row>
    <row r="20" spans="1:4" ht="15" customHeight="1">
      <c r="A20" s="284"/>
      <c r="B20" s="284"/>
      <c r="C20" s="284"/>
      <c r="D20" s="285"/>
    </row>
  </sheetData>
  <mergeCells count="1">
    <mergeCell ref="A1:D1"/>
  </mergeCells>
  <phoneticPr fontId="23" type="noConversion"/>
  <pageMargins left="0.74803149606299213" right="0.74803149606299213" top="0.98425196850393704" bottom="0.98425196850393704" header="0.51181102362204722" footer="0.51181102362204722"/>
  <pageSetup paperSize="9" orientation="landscape" errors="blank" r:id="rId1"/>
  <headerFooter alignWithMargins="0"/>
</worksheet>
</file>

<file path=xl/worksheets/sheet32.xml><?xml version="1.0" encoding="utf-8"?>
<worksheet xmlns="http://schemas.openxmlformats.org/spreadsheetml/2006/main" xmlns:r="http://schemas.openxmlformats.org/officeDocument/2006/relationships">
  <dimension ref="A1:D23"/>
  <sheetViews>
    <sheetView zoomScaleNormal="100" workbookViewId="0">
      <selection activeCell="D23" sqref="D23"/>
    </sheetView>
  </sheetViews>
  <sheetFormatPr defaultRowHeight="14.25" customHeight="1"/>
  <cols>
    <col min="1" max="1" width="24.625" style="142" customWidth="1"/>
    <col min="2" max="2" width="25" style="142" customWidth="1"/>
    <col min="3" max="3" width="30.125" style="142" customWidth="1"/>
    <col min="4" max="4" width="25" style="142" customWidth="1"/>
    <col min="5" max="256" width="9" style="142"/>
    <col min="257" max="257" width="24.625" style="142" customWidth="1"/>
    <col min="258" max="258" width="25" style="142" customWidth="1"/>
    <col min="259" max="259" width="30.125" style="142" customWidth="1"/>
    <col min="260" max="260" width="25" style="142" customWidth="1"/>
    <col min="261" max="512" width="9" style="142"/>
    <col min="513" max="513" width="24.625" style="142" customWidth="1"/>
    <col min="514" max="514" width="25" style="142" customWidth="1"/>
    <col min="515" max="515" width="30.125" style="142" customWidth="1"/>
    <col min="516" max="516" width="25" style="142" customWidth="1"/>
    <col min="517" max="768" width="9" style="142"/>
    <col min="769" max="769" width="24.625" style="142" customWidth="1"/>
    <col min="770" max="770" width="25" style="142" customWidth="1"/>
    <col min="771" max="771" width="30.125" style="142" customWidth="1"/>
    <col min="772" max="772" width="25" style="142" customWidth="1"/>
    <col min="773" max="1024" width="9" style="142"/>
    <col min="1025" max="1025" width="24.625" style="142" customWidth="1"/>
    <col min="1026" max="1026" width="25" style="142" customWidth="1"/>
    <col min="1027" max="1027" width="30.125" style="142" customWidth="1"/>
    <col min="1028" max="1028" width="25" style="142" customWidth="1"/>
    <col min="1029" max="1280" width="9" style="142"/>
    <col min="1281" max="1281" width="24.625" style="142" customWidth="1"/>
    <col min="1282" max="1282" width="25" style="142" customWidth="1"/>
    <col min="1283" max="1283" width="30.125" style="142" customWidth="1"/>
    <col min="1284" max="1284" width="25" style="142" customWidth="1"/>
    <col min="1285" max="1536" width="9" style="142"/>
    <col min="1537" max="1537" width="24.625" style="142" customWidth="1"/>
    <col min="1538" max="1538" width="25" style="142" customWidth="1"/>
    <col min="1539" max="1539" width="30.125" style="142" customWidth="1"/>
    <col min="1540" max="1540" width="25" style="142" customWidth="1"/>
    <col min="1541" max="1792" width="9" style="142"/>
    <col min="1793" max="1793" width="24.625" style="142" customWidth="1"/>
    <col min="1794" max="1794" width="25" style="142" customWidth="1"/>
    <col min="1795" max="1795" width="30.125" style="142" customWidth="1"/>
    <col min="1796" max="1796" width="25" style="142" customWidth="1"/>
    <col min="1797" max="2048" width="9" style="142"/>
    <col min="2049" max="2049" width="24.625" style="142" customWidth="1"/>
    <col min="2050" max="2050" width="25" style="142" customWidth="1"/>
    <col min="2051" max="2051" width="30.125" style="142" customWidth="1"/>
    <col min="2052" max="2052" width="25" style="142" customWidth="1"/>
    <col min="2053" max="2304" width="9" style="142"/>
    <col min="2305" max="2305" width="24.625" style="142" customWidth="1"/>
    <col min="2306" max="2306" width="25" style="142" customWidth="1"/>
    <col min="2307" max="2307" width="30.125" style="142" customWidth="1"/>
    <col min="2308" max="2308" width="25" style="142" customWidth="1"/>
    <col min="2309" max="2560" width="9" style="142"/>
    <col min="2561" max="2561" width="24.625" style="142" customWidth="1"/>
    <col min="2562" max="2562" width="25" style="142" customWidth="1"/>
    <col min="2563" max="2563" width="30.125" style="142" customWidth="1"/>
    <col min="2564" max="2564" width="25" style="142" customWidth="1"/>
    <col min="2565" max="2816" width="9" style="142"/>
    <col min="2817" max="2817" width="24.625" style="142" customWidth="1"/>
    <col min="2818" max="2818" width="25" style="142" customWidth="1"/>
    <col min="2819" max="2819" width="30.125" style="142" customWidth="1"/>
    <col min="2820" max="2820" width="25" style="142" customWidth="1"/>
    <col min="2821" max="3072" width="9" style="142"/>
    <col min="3073" max="3073" width="24.625" style="142" customWidth="1"/>
    <col min="3074" max="3074" width="25" style="142" customWidth="1"/>
    <col min="3075" max="3075" width="30.125" style="142" customWidth="1"/>
    <col min="3076" max="3076" width="25" style="142" customWidth="1"/>
    <col min="3077" max="3328" width="9" style="142"/>
    <col min="3329" max="3329" width="24.625" style="142" customWidth="1"/>
    <col min="3330" max="3330" width="25" style="142" customWidth="1"/>
    <col min="3331" max="3331" width="30.125" style="142" customWidth="1"/>
    <col min="3332" max="3332" width="25" style="142" customWidth="1"/>
    <col min="3333" max="3584" width="9" style="142"/>
    <col min="3585" max="3585" width="24.625" style="142" customWidth="1"/>
    <col min="3586" max="3586" width="25" style="142" customWidth="1"/>
    <col min="3587" max="3587" width="30.125" style="142" customWidth="1"/>
    <col min="3588" max="3588" width="25" style="142" customWidth="1"/>
    <col min="3589" max="3840" width="9" style="142"/>
    <col min="3841" max="3841" width="24.625" style="142" customWidth="1"/>
    <col min="3842" max="3842" width="25" style="142" customWidth="1"/>
    <col min="3843" max="3843" width="30.125" style="142" customWidth="1"/>
    <col min="3844" max="3844" width="25" style="142" customWidth="1"/>
    <col min="3845" max="4096" width="9" style="142"/>
    <col min="4097" max="4097" width="24.625" style="142" customWidth="1"/>
    <col min="4098" max="4098" width="25" style="142" customWidth="1"/>
    <col min="4099" max="4099" width="30.125" style="142" customWidth="1"/>
    <col min="4100" max="4100" width="25" style="142" customWidth="1"/>
    <col min="4101" max="4352" width="9" style="142"/>
    <col min="4353" max="4353" width="24.625" style="142" customWidth="1"/>
    <col min="4354" max="4354" width="25" style="142" customWidth="1"/>
    <col min="4355" max="4355" width="30.125" style="142" customWidth="1"/>
    <col min="4356" max="4356" width="25" style="142" customWidth="1"/>
    <col min="4357" max="4608" width="9" style="142"/>
    <col min="4609" max="4609" width="24.625" style="142" customWidth="1"/>
    <col min="4610" max="4610" width="25" style="142" customWidth="1"/>
    <col min="4611" max="4611" width="30.125" style="142" customWidth="1"/>
    <col min="4612" max="4612" width="25" style="142" customWidth="1"/>
    <col min="4613" max="4864" width="9" style="142"/>
    <col min="4865" max="4865" width="24.625" style="142" customWidth="1"/>
    <col min="4866" max="4866" width="25" style="142" customWidth="1"/>
    <col min="4867" max="4867" width="30.125" style="142" customWidth="1"/>
    <col min="4868" max="4868" width="25" style="142" customWidth="1"/>
    <col min="4869" max="5120" width="9" style="142"/>
    <col min="5121" max="5121" width="24.625" style="142" customWidth="1"/>
    <col min="5122" max="5122" width="25" style="142" customWidth="1"/>
    <col min="5123" max="5123" width="30.125" style="142" customWidth="1"/>
    <col min="5124" max="5124" width="25" style="142" customWidth="1"/>
    <col min="5125" max="5376" width="9" style="142"/>
    <col min="5377" max="5377" width="24.625" style="142" customWidth="1"/>
    <col min="5378" max="5378" width="25" style="142" customWidth="1"/>
    <col min="5379" max="5379" width="30.125" style="142" customWidth="1"/>
    <col min="5380" max="5380" width="25" style="142" customWidth="1"/>
    <col min="5381" max="5632" width="9" style="142"/>
    <col min="5633" max="5633" width="24.625" style="142" customWidth="1"/>
    <col min="5634" max="5634" width="25" style="142" customWidth="1"/>
    <col min="5635" max="5635" width="30.125" style="142" customWidth="1"/>
    <col min="5636" max="5636" width="25" style="142" customWidth="1"/>
    <col min="5637" max="5888" width="9" style="142"/>
    <col min="5889" max="5889" width="24.625" style="142" customWidth="1"/>
    <col min="5890" max="5890" width="25" style="142" customWidth="1"/>
    <col min="5891" max="5891" width="30.125" style="142" customWidth="1"/>
    <col min="5892" max="5892" width="25" style="142" customWidth="1"/>
    <col min="5893" max="6144" width="9" style="142"/>
    <col min="6145" max="6145" width="24.625" style="142" customWidth="1"/>
    <col min="6146" max="6146" width="25" style="142" customWidth="1"/>
    <col min="6147" max="6147" width="30.125" style="142" customWidth="1"/>
    <col min="6148" max="6148" width="25" style="142" customWidth="1"/>
    <col min="6149" max="6400" width="9" style="142"/>
    <col min="6401" max="6401" width="24.625" style="142" customWidth="1"/>
    <col min="6402" max="6402" width="25" style="142" customWidth="1"/>
    <col min="6403" max="6403" width="30.125" style="142" customWidth="1"/>
    <col min="6404" max="6404" width="25" style="142" customWidth="1"/>
    <col min="6405" max="6656" width="9" style="142"/>
    <col min="6657" max="6657" width="24.625" style="142" customWidth="1"/>
    <col min="6658" max="6658" width="25" style="142" customWidth="1"/>
    <col min="6659" max="6659" width="30.125" style="142" customWidth="1"/>
    <col min="6660" max="6660" width="25" style="142" customWidth="1"/>
    <col min="6661" max="6912" width="9" style="142"/>
    <col min="6913" max="6913" width="24.625" style="142" customWidth="1"/>
    <col min="6914" max="6914" width="25" style="142" customWidth="1"/>
    <col min="6915" max="6915" width="30.125" style="142" customWidth="1"/>
    <col min="6916" max="6916" width="25" style="142" customWidth="1"/>
    <col min="6917" max="7168" width="9" style="142"/>
    <col min="7169" max="7169" width="24.625" style="142" customWidth="1"/>
    <col min="7170" max="7170" width="25" style="142" customWidth="1"/>
    <col min="7171" max="7171" width="30.125" style="142" customWidth="1"/>
    <col min="7172" max="7172" width="25" style="142" customWidth="1"/>
    <col min="7173" max="7424" width="9" style="142"/>
    <col min="7425" max="7425" width="24.625" style="142" customWidth="1"/>
    <col min="7426" max="7426" width="25" style="142" customWidth="1"/>
    <col min="7427" max="7427" width="30.125" style="142" customWidth="1"/>
    <col min="7428" max="7428" width="25" style="142" customWidth="1"/>
    <col min="7429" max="7680" width="9" style="142"/>
    <col min="7681" max="7681" width="24.625" style="142" customWidth="1"/>
    <col min="7682" max="7682" width="25" style="142" customWidth="1"/>
    <col min="7683" max="7683" width="30.125" style="142" customWidth="1"/>
    <col min="7684" max="7684" width="25" style="142" customWidth="1"/>
    <col min="7685" max="7936" width="9" style="142"/>
    <col min="7937" max="7937" width="24.625" style="142" customWidth="1"/>
    <col min="7938" max="7938" width="25" style="142" customWidth="1"/>
    <col min="7939" max="7939" width="30.125" style="142" customWidth="1"/>
    <col min="7940" max="7940" width="25" style="142" customWidth="1"/>
    <col min="7941" max="8192" width="9" style="142"/>
    <col min="8193" max="8193" width="24.625" style="142" customWidth="1"/>
    <col min="8194" max="8194" width="25" style="142" customWidth="1"/>
    <col min="8195" max="8195" width="30.125" style="142" customWidth="1"/>
    <col min="8196" max="8196" width="25" style="142" customWidth="1"/>
    <col min="8197" max="8448" width="9" style="142"/>
    <col min="8449" max="8449" width="24.625" style="142" customWidth="1"/>
    <col min="8450" max="8450" width="25" style="142" customWidth="1"/>
    <col min="8451" max="8451" width="30.125" style="142" customWidth="1"/>
    <col min="8452" max="8452" width="25" style="142" customWidth="1"/>
    <col min="8453" max="8704" width="9" style="142"/>
    <col min="8705" max="8705" width="24.625" style="142" customWidth="1"/>
    <col min="8706" max="8706" width="25" style="142" customWidth="1"/>
    <col min="8707" max="8707" width="30.125" style="142" customWidth="1"/>
    <col min="8708" max="8708" width="25" style="142" customWidth="1"/>
    <col min="8709" max="8960" width="9" style="142"/>
    <col min="8961" max="8961" width="24.625" style="142" customWidth="1"/>
    <col min="8962" max="8962" width="25" style="142" customWidth="1"/>
    <col min="8963" max="8963" width="30.125" style="142" customWidth="1"/>
    <col min="8964" max="8964" width="25" style="142" customWidth="1"/>
    <col min="8965" max="9216" width="9" style="142"/>
    <col min="9217" max="9217" width="24.625" style="142" customWidth="1"/>
    <col min="9218" max="9218" width="25" style="142" customWidth="1"/>
    <col min="9219" max="9219" width="30.125" style="142" customWidth="1"/>
    <col min="9220" max="9220" width="25" style="142" customWidth="1"/>
    <col min="9221" max="9472" width="9" style="142"/>
    <col min="9473" max="9473" width="24.625" style="142" customWidth="1"/>
    <col min="9474" max="9474" width="25" style="142" customWidth="1"/>
    <col min="9475" max="9475" width="30.125" style="142" customWidth="1"/>
    <col min="9476" max="9476" width="25" style="142" customWidth="1"/>
    <col min="9477" max="9728" width="9" style="142"/>
    <col min="9729" max="9729" width="24.625" style="142" customWidth="1"/>
    <col min="9730" max="9730" width="25" style="142" customWidth="1"/>
    <col min="9731" max="9731" width="30.125" style="142" customWidth="1"/>
    <col min="9732" max="9732" width="25" style="142" customWidth="1"/>
    <col min="9733" max="9984" width="9" style="142"/>
    <col min="9985" max="9985" width="24.625" style="142" customWidth="1"/>
    <col min="9986" max="9986" width="25" style="142" customWidth="1"/>
    <col min="9987" max="9987" width="30.125" style="142" customWidth="1"/>
    <col min="9988" max="9988" width="25" style="142" customWidth="1"/>
    <col min="9989" max="10240" width="9" style="142"/>
    <col min="10241" max="10241" width="24.625" style="142" customWidth="1"/>
    <col min="10242" max="10242" width="25" style="142" customWidth="1"/>
    <col min="10243" max="10243" width="30.125" style="142" customWidth="1"/>
    <col min="10244" max="10244" width="25" style="142" customWidth="1"/>
    <col min="10245" max="10496" width="9" style="142"/>
    <col min="10497" max="10497" width="24.625" style="142" customWidth="1"/>
    <col min="10498" max="10498" width="25" style="142" customWidth="1"/>
    <col min="10499" max="10499" width="30.125" style="142" customWidth="1"/>
    <col min="10500" max="10500" width="25" style="142" customWidth="1"/>
    <col min="10501" max="10752" width="9" style="142"/>
    <col min="10753" max="10753" width="24.625" style="142" customWidth="1"/>
    <col min="10754" max="10754" width="25" style="142" customWidth="1"/>
    <col min="10755" max="10755" width="30.125" style="142" customWidth="1"/>
    <col min="10756" max="10756" width="25" style="142" customWidth="1"/>
    <col min="10757" max="11008" width="9" style="142"/>
    <col min="11009" max="11009" width="24.625" style="142" customWidth="1"/>
    <col min="11010" max="11010" width="25" style="142" customWidth="1"/>
    <col min="11011" max="11011" width="30.125" style="142" customWidth="1"/>
    <col min="11012" max="11012" width="25" style="142" customWidth="1"/>
    <col min="11013" max="11264" width="9" style="142"/>
    <col min="11265" max="11265" width="24.625" style="142" customWidth="1"/>
    <col min="11266" max="11266" width="25" style="142" customWidth="1"/>
    <col min="11267" max="11267" width="30.125" style="142" customWidth="1"/>
    <col min="11268" max="11268" width="25" style="142" customWidth="1"/>
    <col min="11269" max="11520" width="9" style="142"/>
    <col min="11521" max="11521" width="24.625" style="142" customWidth="1"/>
    <col min="11522" max="11522" width="25" style="142" customWidth="1"/>
    <col min="11523" max="11523" width="30.125" style="142" customWidth="1"/>
    <col min="11524" max="11524" width="25" style="142" customWidth="1"/>
    <col min="11525" max="11776" width="9" style="142"/>
    <col min="11777" max="11777" width="24.625" style="142" customWidth="1"/>
    <col min="11778" max="11778" width="25" style="142" customWidth="1"/>
    <col min="11779" max="11779" width="30.125" style="142" customWidth="1"/>
    <col min="11780" max="11780" width="25" style="142" customWidth="1"/>
    <col min="11781" max="12032" width="9" style="142"/>
    <col min="12033" max="12033" width="24.625" style="142" customWidth="1"/>
    <col min="12034" max="12034" width="25" style="142" customWidth="1"/>
    <col min="12035" max="12035" width="30.125" style="142" customWidth="1"/>
    <col min="12036" max="12036" width="25" style="142" customWidth="1"/>
    <col min="12037" max="12288" width="9" style="142"/>
    <col min="12289" max="12289" width="24.625" style="142" customWidth="1"/>
    <col min="12290" max="12290" width="25" style="142" customWidth="1"/>
    <col min="12291" max="12291" width="30.125" style="142" customWidth="1"/>
    <col min="12292" max="12292" width="25" style="142" customWidth="1"/>
    <col min="12293" max="12544" width="9" style="142"/>
    <col min="12545" max="12545" width="24.625" style="142" customWidth="1"/>
    <col min="12546" max="12546" width="25" style="142" customWidth="1"/>
    <col min="12547" max="12547" width="30.125" style="142" customWidth="1"/>
    <col min="12548" max="12548" width="25" style="142" customWidth="1"/>
    <col min="12549" max="12800" width="9" style="142"/>
    <col min="12801" max="12801" width="24.625" style="142" customWidth="1"/>
    <col min="12802" max="12802" width="25" style="142" customWidth="1"/>
    <col min="12803" max="12803" width="30.125" style="142" customWidth="1"/>
    <col min="12804" max="12804" width="25" style="142" customWidth="1"/>
    <col min="12805" max="13056" width="9" style="142"/>
    <col min="13057" max="13057" width="24.625" style="142" customWidth="1"/>
    <col min="13058" max="13058" width="25" style="142" customWidth="1"/>
    <col min="13059" max="13059" width="30.125" style="142" customWidth="1"/>
    <col min="13060" max="13060" width="25" style="142" customWidth="1"/>
    <col min="13061" max="13312" width="9" style="142"/>
    <col min="13313" max="13313" width="24.625" style="142" customWidth="1"/>
    <col min="13314" max="13314" width="25" style="142" customWidth="1"/>
    <col min="13315" max="13315" width="30.125" style="142" customWidth="1"/>
    <col min="13316" max="13316" width="25" style="142" customWidth="1"/>
    <col min="13317" max="13568" width="9" style="142"/>
    <col min="13569" max="13569" width="24.625" style="142" customWidth="1"/>
    <col min="13570" max="13570" width="25" style="142" customWidth="1"/>
    <col min="13571" max="13571" width="30.125" style="142" customWidth="1"/>
    <col min="13572" max="13572" width="25" style="142" customWidth="1"/>
    <col min="13573" max="13824" width="9" style="142"/>
    <col min="13825" max="13825" width="24.625" style="142" customWidth="1"/>
    <col min="13826" max="13826" width="25" style="142" customWidth="1"/>
    <col min="13827" max="13827" width="30.125" style="142" customWidth="1"/>
    <col min="13828" max="13828" width="25" style="142" customWidth="1"/>
    <col min="13829" max="14080" width="9" style="142"/>
    <col min="14081" max="14081" width="24.625" style="142" customWidth="1"/>
    <col min="14082" max="14082" width="25" style="142" customWidth="1"/>
    <col min="14083" max="14083" width="30.125" style="142" customWidth="1"/>
    <col min="14084" max="14084" width="25" style="142" customWidth="1"/>
    <col min="14085" max="14336" width="9" style="142"/>
    <col min="14337" max="14337" width="24.625" style="142" customWidth="1"/>
    <col min="14338" max="14338" width="25" style="142" customWidth="1"/>
    <col min="14339" max="14339" width="30.125" style="142" customWidth="1"/>
    <col min="14340" max="14340" width="25" style="142" customWidth="1"/>
    <col min="14341" max="14592" width="9" style="142"/>
    <col min="14593" max="14593" width="24.625" style="142" customWidth="1"/>
    <col min="14594" max="14594" width="25" style="142" customWidth="1"/>
    <col min="14595" max="14595" width="30.125" style="142" customWidth="1"/>
    <col min="14596" max="14596" width="25" style="142" customWidth="1"/>
    <col min="14597" max="14848" width="9" style="142"/>
    <col min="14849" max="14849" width="24.625" style="142" customWidth="1"/>
    <col min="14850" max="14850" width="25" style="142" customWidth="1"/>
    <col min="14851" max="14851" width="30.125" style="142" customWidth="1"/>
    <col min="14852" max="14852" width="25" style="142" customWidth="1"/>
    <col min="14853" max="15104" width="9" style="142"/>
    <col min="15105" max="15105" width="24.625" style="142" customWidth="1"/>
    <col min="15106" max="15106" width="25" style="142" customWidth="1"/>
    <col min="15107" max="15107" width="30.125" style="142" customWidth="1"/>
    <col min="15108" max="15108" width="25" style="142" customWidth="1"/>
    <col min="15109" max="15360" width="9" style="142"/>
    <col min="15361" max="15361" width="24.625" style="142" customWidth="1"/>
    <col min="15362" max="15362" width="25" style="142" customWidth="1"/>
    <col min="15363" max="15363" width="30.125" style="142" customWidth="1"/>
    <col min="15364" max="15364" width="25" style="142" customWidth="1"/>
    <col min="15365" max="15616" width="9" style="142"/>
    <col min="15617" max="15617" width="24.625" style="142" customWidth="1"/>
    <col min="15618" max="15618" width="25" style="142" customWidth="1"/>
    <col min="15619" max="15619" width="30.125" style="142" customWidth="1"/>
    <col min="15620" max="15620" width="25" style="142" customWidth="1"/>
    <col min="15621" max="15872" width="9" style="142"/>
    <col min="15873" max="15873" width="24.625" style="142" customWidth="1"/>
    <col min="15874" max="15874" width="25" style="142" customWidth="1"/>
    <col min="15875" max="15875" width="30.125" style="142" customWidth="1"/>
    <col min="15876" max="15876" width="25" style="142" customWidth="1"/>
    <col min="15877" max="16128" width="9" style="142"/>
    <col min="16129" max="16129" width="24.625" style="142" customWidth="1"/>
    <col min="16130" max="16130" width="25" style="142" customWidth="1"/>
    <col min="16131" max="16131" width="30.125" style="142" customWidth="1"/>
    <col min="16132" max="16132" width="25" style="142" customWidth="1"/>
    <col min="16133" max="16384" width="9" style="142"/>
  </cols>
  <sheetData>
    <row r="1" spans="1:4" ht="37.5" customHeight="1">
      <c r="A1" s="629" t="s">
        <v>2882</v>
      </c>
      <c r="B1" s="629"/>
      <c r="C1" s="629"/>
      <c r="D1" s="629"/>
    </row>
    <row r="2" spans="1:4" ht="14.25" hidden="1" customHeight="1">
      <c r="A2" s="145"/>
      <c r="B2" s="145"/>
      <c r="C2" s="145"/>
      <c r="D2" s="145"/>
    </row>
    <row r="3" spans="1:4" ht="15" customHeight="1">
      <c r="A3" s="284"/>
      <c r="B3" s="284"/>
      <c r="C3" s="284"/>
      <c r="D3" s="285" t="s">
        <v>2883</v>
      </c>
    </row>
    <row r="4" spans="1:4" ht="15" customHeight="1">
      <c r="A4" s="286" t="s">
        <v>2803</v>
      </c>
      <c r="B4" s="286"/>
      <c r="C4" s="322"/>
      <c r="D4" s="289" t="s">
        <v>1458</v>
      </c>
    </row>
    <row r="5" spans="1:4" ht="37.5" customHeight="1">
      <c r="A5" s="291" t="s">
        <v>1487</v>
      </c>
      <c r="B5" s="291" t="s">
        <v>1488</v>
      </c>
      <c r="C5" s="291" t="s">
        <v>1487</v>
      </c>
      <c r="D5" s="291" t="s">
        <v>1488</v>
      </c>
    </row>
    <row r="6" spans="1:4" ht="22.5" customHeight="1">
      <c r="A6" s="294" t="s">
        <v>1498</v>
      </c>
      <c r="B6" s="295">
        <v>3235247841.5799999</v>
      </c>
      <c r="C6" s="294" t="s">
        <v>1499</v>
      </c>
      <c r="D6" s="295">
        <v>431307143.19999999</v>
      </c>
    </row>
    <row r="7" spans="1:4" ht="22.5" customHeight="1">
      <c r="A7" s="294" t="s">
        <v>1438</v>
      </c>
      <c r="B7" s="295">
        <v>63879073.82</v>
      </c>
      <c r="C7" s="294" t="s">
        <v>1441</v>
      </c>
      <c r="D7" s="295">
        <v>17037897.870000001</v>
      </c>
    </row>
    <row r="8" spans="1:4" ht="22.5" customHeight="1">
      <c r="A8" s="294" t="s">
        <v>1475</v>
      </c>
      <c r="B8" s="295">
        <v>0</v>
      </c>
      <c r="C8" s="294" t="s">
        <v>1443</v>
      </c>
      <c r="D8" s="295">
        <v>217944</v>
      </c>
    </row>
    <row r="9" spans="1:4" ht="22.5" customHeight="1">
      <c r="A9" s="294" t="s">
        <v>1492</v>
      </c>
      <c r="B9" s="295">
        <v>2136908.46</v>
      </c>
      <c r="C9" s="294" t="s">
        <v>1500</v>
      </c>
      <c r="D9" s="295">
        <v>70000</v>
      </c>
    </row>
    <row r="10" spans="1:4" ht="22.5" customHeight="1">
      <c r="A10" s="294" t="s">
        <v>1494</v>
      </c>
      <c r="B10" s="295">
        <v>2132929.3199999998</v>
      </c>
      <c r="C10" s="294" t="s">
        <v>1501</v>
      </c>
      <c r="D10" s="295">
        <v>700000</v>
      </c>
    </row>
    <row r="11" spans="1:4" ht="22.5" customHeight="1">
      <c r="A11" s="290" t="s">
        <v>1445</v>
      </c>
      <c r="B11" s="290" t="s">
        <v>1445</v>
      </c>
      <c r="C11" s="294" t="s">
        <v>2884</v>
      </c>
      <c r="D11" s="295">
        <v>2846636855.25</v>
      </c>
    </row>
    <row r="12" spans="1:4" ht="22.5" customHeight="1">
      <c r="A12" s="290" t="s">
        <v>1445</v>
      </c>
      <c r="B12" s="290" t="s">
        <v>1445</v>
      </c>
      <c r="C12" s="294" t="s">
        <v>2885</v>
      </c>
      <c r="D12" s="295">
        <v>149135308.22999999</v>
      </c>
    </row>
    <row r="13" spans="1:4" ht="22.5" customHeight="1">
      <c r="A13" s="290" t="s">
        <v>1445</v>
      </c>
      <c r="B13" s="290" t="s">
        <v>1445</v>
      </c>
      <c r="C13" s="294" t="s">
        <v>2886</v>
      </c>
      <c r="D13" s="295">
        <v>0</v>
      </c>
    </row>
    <row r="14" spans="1:4" ht="22.5" customHeight="1">
      <c r="A14" s="294" t="s">
        <v>1446</v>
      </c>
      <c r="B14" s="295">
        <v>0</v>
      </c>
      <c r="C14" s="294" t="s">
        <v>2887</v>
      </c>
      <c r="D14" s="295">
        <v>0</v>
      </c>
    </row>
    <row r="15" spans="1:4" s="154" customFormat="1" ht="22.5" customHeight="1">
      <c r="A15" s="374" t="s">
        <v>1448</v>
      </c>
      <c r="B15" s="150">
        <v>3301263823.8600001</v>
      </c>
      <c r="C15" s="374" t="s">
        <v>2888</v>
      </c>
      <c r="D15" s="150">
        <v>3445105148.5500002</v>
      </c>
    </row>
    <row r="16" spans="1:4" s="154" customFormat="1" ht="22.5" customHeight="1">
      <c r="A16" s="374" t="s">
        <v>1479</v>
      </c>
      <c r="B16" s="150">
        <v>1000000</v>
      </c>
      <c r="C16" s="374" t="s">
        <v>2889</v>
      </c>
      <c r="D16" s="150">
        <v>0</v>
      </c>
    </row>
    <row r="17" spans="1:4" s="154" customFormat="1" ht="22.5" customHeight="1">
      <c r="A17" s="374" t="s">
        <v>1451</v>
      </c>
      <c r="B17" s="150">
        <v>0</v>
      </c>
      <c r="C17" s="374" t="s">
        <v>2890</v>
      </c>
      <c r="D17" s="150">
        <v>172882400</v>
      </c>
    </row>
    <row r="18" spans="1:4" s="154" customFormat="1" ht="22.5" customHeight="1">
      <c r="A18" s="374" t="s">
        <v>1453</v>
      </c>
      <c r="B18" s="150">
        <v>3302263823.8600001</v>
      </c>
      <c r="C18" s="374" t="s">
        <v>2891</v>
      </c>
      <c r="D18" s="150">
        <v>3617987548.5500002</v>
      </c>
    </row>
    <row r="19" spans="1:4" s="154" customFormat="1" ht="22.5" customHeight="1">
      <c r="A19" s="161" t="s">
        <v>1445</v>
      </c>
      <c r="B19" s="161" t="s">
        <v>1445</v>
      </c>
      <c r="C19" s="374" t="s">
        <v>2892</v>
      </c>
      <c r="D19" s="150">
        <v>-315723724.69000006</v>
      </c>
    </row>
    <row r="20" spans="1:4" s="154" customFormat="1" ht="22.5" customHeight="1">
      <c r="A20" s="161" t="s">
        <v>1445</v>
      </c>
      <c r="B20" s="161" t="s">
        <v>1445</v>
      </c>
      <c r="C20" s="374" t="s">
        <v>2893</v>
      </c>
      <c r="D20" s="150">
        <v>0</v>
      </c>
    </row>
    <row r="21" spans="1:4" s="154" customFormat="1" ht="22.5" customHeight="1">
      <c r="A21" s="374" t="s">
        <v>1456</v>
      </c>
      <c r="B21" s="150">
        <v>17141887541.299999</v>
      </c>
      <c r="C21" s="374" t="s">
        <v>2894</v>
      </c>
      <c r="D21" s="150">
        <v>16826163816.609999</v>
      </c>
    </row>
    <row r="22" spans="1:4" s="154" customFormat="1" ht="22.5" customHeight="1">
      <c r="A22" s="161" t="s">
        <v>2838</v>
      </c>
      <c r="B22" s="150">
        <v>20444151365.16</v>
      </c>
      <c r="C22" s="161" t="s">
        <v>2838</v>
      </c>
      <c r="D22" s="150">
        <v>20444151365.16</v>
      </c>
    </row>
    <row r="23" spans="1:4" ht="15" customHeight="1">
      <c r="A23" s="284"/>
      <c r="B23" s="284"/>
      <c r="C23" s="284"/>
      <c r="D23" s="285"/>
    </row>
  </sheetData>
  <mergeCells count="1">
    <mergeCell ref="A1:D1"/>
  </mergeCells>
  <phoneticPr fontId="23" type="noConversion"/>
  <pageMargins left="0.74803149606299213" right="0.74803149606299213" top="0.98425196850393704" bottom="0.98425196850393704" header="0.51181102362204722" footer="0.51181102362204722"/>
  <pageSetup paperSize="9" orientation="landscape" errors="blank" r:id="rId1"/>
  <headerFooter alignWithMargins="0"/>
</worksheet>
</file>

<file path=xl/worksheets/sheet33.xml><?xml version="1.0" encoding="utf-8"?>
<worksheet xmlns="http://schemas.openxmlformats.org/spreadsheetml/2006/main" xmlns:r="http://schemas.openxmlformats.org/officeDocument/2006/relationships">
  <sheetPr>
    <pageSetUpPr fitToPage="1"/>
  </sheetPr>
  <dimension ref="A1:D17"/>
  <sheetViews>
    <sheetView zoomScaleNormal="100" workbookViewId="0">
      <selection activeCell="D17" sqref="D17"/>
    </sheetView>
  </sheetViews>
  <sheetFormatPr defaultRowHeight="14.25" customHeight="1"/>
  <cols>
    <col min="1" max="1" width="28.875" style="142" customWidth="1"/>
    <col min="2" max="2" width="25" style="142" customWidth="1"/>
    <col min="3" max="3" width="28.875" style="142" customWidth="1"/>
    <col min="4" max="4" width="25" style="142" customWidth="1"/>
    <col min="5" max="256" width="9" style="142"/>
    <col min="257" max="257" width="28.875" style="142" customWidth="1"/>
    <col min="258" max="258" width="25" style="142" customWidth="1"/>
    <col min="259" max="259" width="28.875" style="142" customWidth="1"/>
    <col min="260" max="260" width="25" style="142" customWidth="1"/>
    <col min="261" max="512" width="9" style="142"/>
    <col min="513" max="513" width="28.875" style="142" customWidth="1"/>
    <col min="514" max="514" width="25" style="142" customWidth="1"/>
    <col min="515" max="515" width="28.875" style="142" customWidth="1"/>
    <col min="516" max="516" width="25" style="142" customWidth="1"/>
    <col min="517" max="768" width="9" style="142"/>
    <col min="769" max="769" width="28.875" style="142" customWidth="1"/>
    <col min="770" max="770" width="25" style="142" customWidth="1"/>
    <col min="771" max="771" width="28.875" style="142" customWidth="1"/>
    <col min="772" max="772" width="25" style="142" customWidth="1"/>
    <col min="773" max="1024" width="9" style="142"/>
    <col min="1025" max="1025" width="28.875" style="142" customWidth="1"/>
    <col min="1026" max="1026" width="25" style="142" customWidth="1"/>
    <col min="1027" max="1027" width="28.875" style="142" customWidth="1"/>
    <col min="1028" max="1028" width="25" style="142" customWidth="1"/>
    <col min="1029" max="1280" width="9" style="142"/>
    <col min="1281" max="1281" width="28.875" style="142" customWidth="1"/>
    <col min="1282" max="1282" width="25" style="142" customWidth="1"/>
    <col min="1283" max="1283" width="28.875" style="142" customWidth="1"/>
    <col min="1284" max="1284" width="25" style="142" customWidth="1"/>
    <col min="1285" max="1536" width="9" style="142"/>
    <col min="1537" max="1537" width="28.875" style="142" customWidth="1"/>
    <col min="1538" max="1538" width="25" style="142" customWidth="1"/>
    <col min="1539" max="1539" width="28.875" style="142" customWidth="1"/>
    <col min="1540" max="1540" width="25" style="142" customWidth="1"/>
    <col min="1541" max="1792" width="9" style="142"/>
    <col min="1793" max="1793" width="28.875" style="142" customWidth="1"/>
    <col min="1794" max="1794" width="25" style="142" customWidth="1"/>
    <col min="1795" max="1795" width="28.875" style="142" customWidth="1"/>
    <col min="1796" max="1796" width="25" style="142" customWidth="1"/>
    <col min="1797" max="2048" width="9" style="142"/>
    <col min="2049" max="2049" width="28.875" style="142" customWidth="1"/>
    <col min="2050" max="2050" width="25" style="142" customWidth="1"/>
    <col min="2051" max="2051" width="28.875" style="142" customWidth="1"/>
    <col min="2052" max="2052" width="25" style="142" customWidth="1"/>
    <col min="2053" max="2304" width="9" style="142"/>
    <col min="2305" max="2305" width="28.875" style="142" customWidth="1"/>
    <col min="2306" max="2306" width="25" style="142" customWidth="1"/>
    <col min="2307" max="2307" width="28.875" style="142" customWidth="1"/>
    <col min="2308" max="2308" width="25" style="142" customWidth="1"/>
    <col min="2309" max="2560" width="9" style="142"/>
    <col min="2561" max="2561" width="28.875" style="142" customWidth="1"/>
    <col min="2562" max="2562" width="25" style="142" customWidth="1"/>
    <col min="2563" max="2563" width="28.875" style="142" customWidth="1"/>
    <col min="2564" max="2564" width="25" style="142" customWidth="1"/>
    <col min="2565" max="2816" width="9" style="142"/>
    <col min="2817" max="2817" width="28.875" style="142" customWidth="1"/>
    <col min="2818" max="2818" width="25" style="142" customWidth="1"/>
    <col min="2819" max="2819" width="28.875" style="142" customWidth="1"/>
    <col min="2820" max="2820" width="25" style="142" customWidth="1"/>
    <col min="2821" max="3072" width="9" style="142"/>
    <col min="3073" max="3073" width="28.875" style="142" customWidth="1"/>
    <col min="3074" max="3074" width="25" style="142" customWidth="1"/>
    <col min="3075" max="3075" width="28.875" style="142" customWidth="1"/>
    <col min="3076" max="3076" width="25" style="142" customWidth="1"/>
    <col min="3077" max="3328" width="9" style="142"/>
    <col min="3329" max="3329" width="28.875" style="142" customWidth="1"/>
    <col min="3330" max="3330" width="25" style="142" customWidth="1"/>
    <col min="3331" max="3331" width="28.875" style="142" customWidth="1"/>
    <col min="3332" max="3332" width="25" style="142" customWidth="1"/>
    <col min="3333" max="3584" width="9" style="142"/>
    <col min="3585" max="3585" width="28.875" style="142" customWidth="1"/>
    <col min="3586" max="3586" width="25" style="142" customWidth="1"/>
    <col min="3587" max="3587" width="28.875" style="142" customWidth="1"/>
    <col min="3588" max="3588" width="25" style="142" customWidth="1"/>
    <col min="3589" max="3840" width="9" style="142"/>
    <col min="3841" max="3841" width="28.875" style="142" customWidth="1"/>
    <col min="3842" max="3842" width="25" style="142" customWidth="1"/>
    <col min="3843" max="3843" width="28.875" style="142" customWidth="1"/>
    <col min="3844" max="3844" width="25" style="142" customWidth="1"/>
    <col min="3845" max="4096" width="9" style="142"/>
    <col min="4097" max="4097" width="28.875" style="142" customWidth="1"/>
    <col min="4098" max="4098" width="25" style="142" customWidth="1"/>
    <col min="4099" max="4099" width="28.875" style="142" customWidth="1"/>
    <col min="4100" max="4100" width="25" style="142" customWidth="1"/>
    <col min="4101" max="4352" width="9" style="142"/>
    <col min="4353" max="4353" width="28.875" style="142" customWidth="1"/>
    <col min="4354" max="4354" width="25" style="142" customWidth="1"/>
    <col min="4355" max="4355" width="28.875" style="142" customWidth="1"/>
    <col min="4356" max="4356" width="25" style="142" customWidth="1"/>
    <col min="4357" max="4608" width="9" style="142"/>
    <col min="4609" max="4609" width="28.875" style="142" customWidth="1"/>
    <col min="4610" max="4610" width="25" style="142" customWidth="1"/>
    <col min="4611" max="4611" width="28.875" style="142" customWidth="1"/>
    <col min="4612" max="4612" width="25" style="142" customWidth="1"/>
    <col min="4613" max="4864" width="9" style="142"/>
    <col min="4865" max="4865" width="28.875" style="142" customWidth="1"/>
    <col min="4866" max="4866" width="25" style="142" customWidth="1"/>
    <col min="4867" max="4867" width="28.875" style="142" customWidth="1"/>
    <col min="4868" max="4868" width="25" style="142" customWidth="1"/>
    <col min="4869" max="5120" width="9" style="142"/>
    <col min="5121" max="5121" width="28.875" style="142" customWidth="1"/>
    <col min="5122" max="5122" width="25" style="142" customWidth="1"/>
    <col min="5123" max="5123" width="28.875" style="142" customWidth="1"/>
    <col min="5124" max="5124" width="25" style="142" customWidth="1"/>
    <col min="5125" max="5376" width="9" style="142"/>
    <col min="5377" max="5377" width="28.875" style="142" customWidth="1"/>
    <col min="5378" max="5378" width="25" style="142" customWidth="1"/>
    <col min="5379" max="5379" width="28.875" style="142" customWidth="1"/>
    <col min="5380" max="5380" width="25" style="142" customWidth="1"/>
    <col min="5381" max="5632" width="9" style="142"/>
    <col min="5633" max="5633" width="28.875" style="142" customWidth="1"/>
    <col min="5634" max="5634" width="25" style="142" customWidth="1"/>
    <col min="5635" max="5635" width="28.875" style="142" customWidth="1"/>
    <col min="5636" max="5636" width="25" style="142" customWidth="1"/>
    <col min="5637" max="5888" width="9" style="142"/>
    <col min="5889" max="5889" width="28.875" style="142" customWidth="1"/>
    <col min="5890" max="5890" width="25" style="142" customWidth="1"/>
    <col min="5891" max="5891" width="28.875" style="142" customWidth="1"/>
    <col min="5892" max="5892" width="25" style="142" customWidth="1"/>
    <col min="5893" max="6144" width="9" style="142"/>
    <col min="6145" max="6145" width="28.875" style="142" customWidth="1"/>
    <col min="6146" max="6146" width="25" style="142" customWidth="1"/>
    <col min="6147" max="6147" width="28.875" style="142" customWidth="1"/>
    <col min="6148" max="6148" width="25" style="142" customWidth="1"/>
    <col min="6149" max="6400" width="9" style="142"/>
    <col min="6401" max="6401" width="28.875" style="142" customWidth="1"/>
    <col min="6402" max="6402" width="25" style="142" customWidth="1"/>
    <col min="6403" max="6403" width="28.875" style="142" customWidth="1"/>
    <col min="6404" max="6404" width="25" style="142" customWidth="1"/>
    <col min="6405" max="6656" width="9" style="142"/>
    <col min="6657" max="6657" width="28.875" style="142" customWidth="1"/>
    <col min="6658" max="6658" width="25" style="142" customWidth="1"/>
    <col min="6659" max="6659" width="28.875" style="142" customWidth="1"/>
    <col min="6660" max="6660" width="25" style="142" customWidth="1"/>
    <col min="6661" max="6912" width="9" style="142"/>
    <col min="6913" max="6913" width="28.875" style="142" customWidth="1"/>
    <col min="6914" max="6914" width="25" style="142" customWidth="1"/>
    <col min="6915" max="6915" width="28.875" style="142" customWidth="1"/>
    <col min="6916" max="6916" width="25" style="142" customWidth="1"/>
    <col min="6917" max="7168" width="9" style="142"/>
    <col min="7169" max="7169" width="28.875" style="142" customWidth="1"/>
    <col min="7170" max="7170" width="25" style="142" customWidth="1"/>
    <col min="7171" max="7171" width="28.875" style="142" customWidth="1"/>
    <col min="7172" max="7172" width="25" style="142" customWidth="1"/>
    <col min="7173" max="7424" width="9" style="142"/>
    <col min="7425" max="7425" width="28.875" style="142" customWidth="1"/>
    <col min="7426" max="7426" width="25" style="142" customWidth="1"/>
    <col min="7427" max="7427" width="28.875" style="142" customWidth="1"/>
    <col min="7428" max="7428" width="25" style="142" customWidth="1"/>
    <col min="7429" max="7680" width="9" style="142"/>
    <col min="7681" max="7681" width="28.875" style="142" customWidth="1"/>
    <col min="7682" max="7682" width="25" style="142" customWidth="1"/>
    <col min="7683" max="7683" width="28.875" style="142" customWidth="1"/>
    <col min="7684" max="7684" width="25" style="142" customWidth="1"/>
    <col min="7685" max="7936" width="9" style="142"/>
    <col min="7937" max="7937" width="28.875" style="142" customWidth="1"/>
    <col min="7938" max="7938" width="25" style="142" customWidth="1"/>
    <col min="7939" max="7939" width="28.875" style="142" customWidth="1"/>
    <col min="7940" max="7940" width="25" style="142" customWidth="1"/>
    <col min="7941" max="8192" width="9" style="142"/>
    <col min="8193" max="8193" width="28.875" style="142" customWidth="1"/>
    <col min="8194" max="8194" width="25" style="142" customWidth="1"/>
    <col min="8195" max="8195" width="28.875" style="142" customWidth="1"/>
    <col min="8196" max="8196" width="25" style="142" customWidth="1"/>
    <col min="8197" max="8448" width="9" style="142"/>
    <col min="8449" max="8449" width="28.875" style="142" customWidth="1"/>
    <col min="8450" max="8450" width="25" style="142" customWidth="1"/>
    <col min="8451" max="8451" width="28.875" style="142" customWidth="1"/>
    <col min="8452" max="8452" width="25" style="142" customWidth="1"/>
    <col min="8453" max="8704" width="9" style="142"/>
    <col min="8705" max="8705" width="28.875" style="142" customWidth="1"/>
    <col min="8706" max="8706" width="25" style="142" customWidth="1"/>
    <col min="8707" max="8707" width="28.875" style="142" customWidth="1"/>
    <col min="8708" max="8708" width="25" style="142" customWidth="1"/>
    <col min="8709" max="8960" width="9" style="142"/>
    <col min="8961" max="8961" width="28.875" style="142" customWidth="1"/>
    <col min="8962" max="8962" width="25" style="142" customWidth="1"/>
    <col min="8963" max="8963" width="28.875" style="142" customWidth="1"/>
    <col min="8964" max="8964" width="25" style="142" customWidth="1"/>
    <col min="8965" max="9216" width="9" style="142"/>
    <col min="9217" max="9217" width="28.875" style="142" customWidth="1"/>
    <col min="9218" max="9218" width="25" style="142" customWidth="1"/>
    <col min="9219" max="9219" width="28.875" style="142" customWidth="1"/>
    <col min="9220" max="9220" width="25" style="142" customWidth="1"/>
    <col min="9221" max="9472" width="9" style="142"/>
    <col min="9473" max="9473" width="28.875" style="142" customWidth="1"/>
    <col min="9474" max="9474" width="25" style="142" customWidth="1"/>
    <col min="9475" max="9475" width="28.875" style="142" customWidth="1"/>
    <col min="9476" max="9476" width="25" style="142" customWidth="1"/>
    <col min="9477" max="9728" width="9" style="142"/>
    <col min="9729" max="9729" width="28.875" style="142" customWidth="1"/>
    <col min="9730" max="9730" width="25" style="142" customWidth="1"/>
    <col min="9731" max="9731" width="28.875" style="142" customWidth="1"/>
    <col min="9732" max="9732" width="25" style="142" customWidth="1"/>
    <col min="9733" max="9984" width="9" style="142"/>
    <col min="9985" max="9985" width="28.875" style="142" customWidth="1"/>
    <col min="9986" max="9986" width="25" style="142" customWidth="1"/>
    <col min="9987" max="9987" width="28.875" style="142" customWidth="1"/>
    <col min="9988" max="9988" width="25" style="142" customWidth="1"/>
    <col min="9989" max="10240" width="9" style="142"/>
    <col min="10241" max="10241" width="28.875" style="142" customWidth="1"/>
    <col min="10242" max="10242" width="25" style="142" customWidth="1"/>
    <col min="10243" max="10243" width="28.875" style="142" customWidth="1"/>
    <col min="10244" max="10244" width="25" style="142" customWidth="1"/>
    <col min="10245" max="10496" width="9" style="142"/>
    <col min="10497" max="10497" width="28.875" style="142" customWidth="1"/>
    <col min="10498" max="10498" width="25" style="142" customWidth="1"/>
    <col min="10499" max="10499" width="28.875" style="142" customWidth="1"/>
    <col min="10500" max="10500" width="25" style="142" customWidth="1"/>
    <col min="10501" max="10752" width="9" style="142"/>
    <col min="10753" max="10753" width="28.875" style="142" customWidth="1"/>
    <col min="10754" max="10754" width="25" style="142" customWidth="1"/>
    <col min="10755" max="10755" width="28.875" style="142" customWidth="1"/>
    <col min="10756" max="10756" width="25" style="142" customWidth="1"/>
    <col min="10757" max="11008" width="9" style="142"/>
    <col min="11009" max="11009" width="28.875" style="142" customWidth="1"/>
    <col min="11010" max="11010" width="25" style="142" customWidth="1"/>
    <col min="11011" max="11011" width="28.875" style="142" customWidth="1"/>
    <col min="11012" max="11012" width="25" style="142" customWidth="1"/>
    <col min="11013" max="11264" width="9" style="142"/>
    <col min="11265" max="11265" width="28.875" style="142" customWidth="1"/>
    <col min="11266" max="11266" width="25" style="142" customWidth="1"/>
    <col min="11267" max="11267" width="28.875" style="142" customWidth="1"/>
    <col min="11268" max="11268" width="25" style="142" customWidth="1"/>
    <col min="11269" max="11520" width="9" style="142"/>
    <col min="11521" max="11521" width="28.875" style="142" customWidth="1"/>
    <col min="11522" max="11522" width="25" style="142" customWidth="1"/>
    <col min="11523" max="11523" width="28.875" style="142" customWidth="1"/>
    <col min="11524" max="11524" width="25" style="142" customWidth="1"/>
    <col min="11525" max="11776" width="9" style="142"/>
    <col min="11777" max="11777" width="28.875" style="142" customWidth="1"/>
    <col min="11778" max="11778" width="25" style="142" customWidth="1"/>
    <col min="11779" max="11779" width="28.875" style="142" customWidth="1"/>
    <col min="11780" max="11780" width="25" style="142" customWidth="1"/>
    <col min="11781" max="12032" width="9" style="142"/>
    <col min="12033" max="12033" width="28.875" style="142" customWidth="1"/>
    <col min="12034" max="12034" width="25" style="142" customWidth="1"/>
    <col min="12035" max="12035" width="28.875" style="142" customWidth="1"/>
    <col min="12036" max="12036" width="25" style="142" customWidth="1"/>
    <col min="12037" max="12288" width="9" style="142"/>
    <col min="12289" max="12289" width="28.875" style="142" customWidth="1"/>
    <col min="12290" max="12290" width="25" style="142" customWidth="1"/>
    <col min="12291" max="12291" width="28.875" style="142" customWidth="1"/>
    <col min="12292" max="12292" width="25" style="142" customWidth="1"/>
    <col min="12293" max="12544" width="9" style="142"/>
    <col min="12545" max="12545" width="28.875" style="142" customWidth="1"/>
    <col min="12546" max="12546" width="25" style="142" customWidth="1"/>
    <col min="12547" max="12547" width="28.875" style="142" customWidth="1"/>
    <col min="12548" max="12548" width="25" style="142" customWidth="1"/>
    <col min="12549" max="12800" width="9" style="142"/>
    <col min="12801" max="12801" width="28.875" style="142" customWidth="1"/>
    <col min="12802" max="12802" width="25" style="142" customWidth="1"/>
    <col min="12803" max="12803" width="28.875" style="142" customWidth="1"/>
    <col min="12804" max="12804" width="25" style="142" customWidth="1"/>
    <col min="12805" max="13056" width="9" style="142"/>
    <col min="13057" max="13057" width="28.875" style="142" customWidth="1"/>
    <col min="13058" max="13058" width="25" style="142" customWidth="1"/>
    <col min="13059" max="13059" width="28.875" style="142" customWidth="1"/>
    <col min="13060" max="13060" width="25" style="142" customWidth="1"/>
    <col min="13061" max="13312" width="9" style="142"/>
    <col min="13313" max="13313" width="28.875" style="142" customWidth="1"/>
    <col min="13314" max="13314" width="25" style="142" customWidth="1"/>
    <col min="13315" max="13315" width="28.875" style="142" customWidth="1"/>
    <col min="13316" max="13316" width="25" style="142" customWidth="1"/>
    <col min="13317" max="13568" width="9" style="142"/>
    <col min="13569" max="13569" width="28.875" style="142" customWidth="1"/>
    <col min="13570" max="13570" width="25" style="142" customWidth="1"/>
    <col min="13571" max="13571" width="28.875" style="142" customWidth="1"/>
    <col min="13572" max="13572" width="25" style="142" customWidth="1"/>
    <col min="13573" max="13824" width="9" style="142"/>
    <col min="13825" max="13825" width="28.875" style="142" customWidth="1"/>
    <col min="13826" max="13826" width="25" style="142" customWidth="1"/>
    <col min="13827" max="13827" width="28.875" style="142" customWidth="1"/>
    <col min="13828" max="13828" width="25" style="142" customWidth="1"/>
    <col min="13829" max="14080" width="9" style="142"/>
    <col min="14081" max="14081" width="28.875" style="142" customWidth="1"/>
    <col min="14082" max="14082" width="25" style="142" customWidth="1"/>
    <col min="14083" max="14083" width="28.875" style="142" customWidth="1"/>
    <col min="14084" max="14084" width="25" style="142" customWidth="1"/>
    <col min="14085" max="14336" width="9" style="142"/>
    <col min="14337" max="14337" width="28.875" style="142" customWidth="1"/>
    <col min="14338" max="14338" width="25" style="142" customWidth="1"/>
    <col min="14339" max="14339" width="28.875" style="142" customWidth="1"/>
    <col min="14340" max="14340" width="25" style="142" customWidth="1"/>
    <col min="14341" max="14592" width="9" style="142"/>
    <col min="14593" max="14593" width="28.875" style="142" customWidth="1"/>
    <col min="14594" max="14594" width="25" style="142" customWidth="1"/>
    <col min="14595" max="14595" width="28.875" style="142" customWidth="1"/>
    <col min="14596" max="14596" width="25" style="142" customWidth="1"/>
    <col min="14597" max="14848" width="9" style="142"/>
    <col min="14849" max="14849" width="28.875" style="142" customWidth="1"/>
    <col min="14850" max="14850" width="25" style="142" customWidth="1"/>
    <col min="14851" max="14851" width="28.875" style="142" customWidth="1"/>
    <col min="14852" max="14852" width="25" style="142" customWidth="1"/>
    <col min="14853" max="15104" width="9" style="142"/>
    <col min="15105" max="15105" width="28.875" style="142" customWidth="1"/>
    <col min="15106" max="15106" width="25" style="142" customWidth="1"/>
    <col min="15107" max="15107" width="28.875" style="142" customWidth="1"/>
    <col min="15108" max="15108" width="25" style="142" customWidth="1"/>
    <col min="15109" max="15360" width="9" style="142"/>
    <col min="15361" max="15361" width="28.875" style="142" customWidth="1"/>
    <col min="15362" max="15362" width="25" style="142" customWidth="1"/>
    <col min="15363" max="15363" width="28.875" style="142" customWidth="1"/>
    <col min="15364" max="15364" width="25" style="142" customWidth="1"/>
    <col min="15365" max="15616" width="9" style="142"/>
    <col min="15617" max="15617" width="28.875" style="142" customWidth="1"/>
    <col min="15618" max="15618" width="25" style="142" customWidth="1"/>
    <col min="15619" max="15619" width="28.875" style="142" customWidth="1"/>
    <col min="15620" max="15620" width="25" style="142" customWidth="1"/>
    <col min="15621" max="15872" width="9" style="142"/>
    <col min="15873" max="15873" width="28.875" style="142" customWidth="1"/>
    <col min="15874" max="15874" width="25" style="142" customWidth="1"/>
    <col min="15875" max="15875" width="28.875" style="142" customWidth="1"/>
    <col min="15876" max="15876" width="25" style="142" customWidth="1"/>
    <col min="15877" max="16128" width="9" style="142"/>
    <col min="16129" max="16129" width="28.875" style="142" customWidth="1"/>
    <col min="16130" max="16130" width="25" style="142" customWidth="1"/>
    <col min="16131" max="16131" width="28.875" style="142" customWidth="1"/>
    <col min="16132" max="16132" width="25" style="142" customWidth="1"/>
    <col min="16133" max="16384" width="9" style="142"/>
  </cols>
  <sheetData>
    <row r="1" spans="1:4" ht="37.5" customHeight="1">
      <c r="A1" s="629" t="s">
        <v>2895</v>
      </c>
      <c r="B1" s="629"/>
      <c r="C1" s="629"/>
      <c r="D1" s="629"/>
    </row>
    <row r="2" spans="1:4" ht="15" customHeight="1">
      <c r="A2" s="323"/>
      <c r="B2" s="635"/>
      <c r="C2" s="635"/>
      <c r="D2" s="324" t="s">
        <v>2896</v>
      </c>
    </row>
    <row r="3" spans="1:4" ht="15" customHeight="1">
      <c r="A3" s="325" t="s">
        <v>2803</v>
      </c>
      <c r="B3" s="325"/>
      <c r="C3" s="325"/>
      <c r="D3" s="326" t="s">
        <v>1458</v>
      </c>
    </row>
    <row r="4" spans="1:4" ht="37.5" customHeight="1">
      <c r="A4" s="290" t="s">
        <v>2897</v>
      </c>
      <c r="B4" s="290" t="s">
        <v>2843</v>
      </c>
      <c r="C4" s="290" t="s">
        <v>1567</v>
      </c>
      <c r="D4" s="290" t="s">
        <v>2843</v>
      </c>
    </row>
    <row r="5" spans="1:4" ht="22.5" customHeight="1">
      <c r="A5" s="294" t="s">
        <v>1502</v>
      </c>
      <c r="B5" s="150">
        <v>1941461826.52</v>
      </c>
      <c r="C5" s="327" t="s">
        <v>2898</v>
      </c>
      <c r="D5" s="150">
        <v>966299179.62</v>
      </c>
    </row>
    <row r="6" spans="1:4" ht="22.5" customHeight="1">
      <c r="A6" s="294" t="s">
        <v>1438</v>
      </c>
      <c r="B6" s="150">
        <v>66176876.280000001</v>
      </c>
      <c r="C6" s="327" t="s">
        <v>2899</v>
      </c>
      <c r="D6" s="150">
        <v>0</v>
      </c>
    </row>
    <row r="7" spans="1:4" ht="22.5" customHeight="1">
      <c r="A7" s="294" t="s">
        <v>1475</v>
      </c>
      <c r="B7" s="150">
        <v>0</v>
      </c>
      <c r="C7" s="327" t="s">
        <v>2900</v>
      </c>
      <c r="D7" s="150">
        <v>688767763.80999994</v>
      </c>
    </row>
    <row r="8" spans="1:4" ht="22.5" customHeight="1">
      <c r="A8" s="294" t="s">
        <v>1442</v>
      </c>
      <c r="B8" s="150">
        <v>694569.54</v>
      </c>
      <c r="C8" s="327" t="s">
        <v>1464</v>
      </c>
      <c r="D8" s="150">
        <v>2710696.04</v>
      </c>
    </row>
    <row r="9" spans="1:4" ht="22.5" customHeight="1">
      <c r="A9" s="294" t="s">
        <v>1446</v>
      </c>
      <c r="B9" s="150">
        <v>0</v>
      </c>
      <c r="C9" s="327" t="s">
        <v>1503</v>
      </c>
      <c r="D9" s="150">
        <v>0</v>
      </c>
    </row>
    <row r="10" spans="1:4" s="154" customFormat="1" ht="22.5" customHeight="1">
      <c r="A10" s="374" t="s">
        <v>1448</v>
      </c>
      <c r="B10" s="150">
        <v>2008333272.3399999</v>
      </c>
      <c r="C10" s="151" t="s">
        <v>1504</v>
      </c>
      <c r="D10" s="328">
        <v>1657777639.4699998</v>
      </c>
    </row>
    <row r="11" spans="1:4" s="154" customFormat="1" ht="22.5" customHeight="1">
      <c r="A11" s="374" t="s">
        <v>1479</v>
      </c>
      <c r="B11" s="150">
        <v>0</v>
      </c>
      <c r="C11" s="151" t="s">
        <v>1505</v>
      </c>
      <c r="D11" s="328">
        <v>0</v>
      </c>
    </row>
    <row r="12" spans="1:4" s="154" customFormat="1" ht="22.5" customHeight="1">
      <c r="A12" s="374" t="s">
        <v>1451</v>
      </c>
      <c r="B12" s="150">
        <v>0</v>
      </c>
      <c r="C12" s="151" t="s">
        <v>1506</v>
      </c>
      <c r="D12" s="328">
        <v>0</v>
      </c>
    </row>
    <row r="13" spans="1:4" s="154" customFormat="1" ht="22.5" customHeight="1">
      <c r="A13" s="374" t="s">
        <v>1453</v>
      </c>
      <c r="B13" s="150">
        <v>2008333272.3399999</v>
      </c>
      <c r="C13" s="151" t="s">
        <v>1507</v>
      </c>
      <c r="D13" s="328">
        <v>1657777639.4699998</v>
      </c>
    </row>
    <row r="14" spans="1:4" s="154" customFormat="1" ht="22.5" customHeight="1">
      <c r="A14" s="161" t="s">
        <v>1445</v>
      </c>
      <c r="B14" s="161" t="s">
        <v>1445</v>
      </c>
      <c r="C14" s="151" t="s">
        <v>1508</v>
      </c>
      <c r="D14" s="328">
        <v>350555632.87000012</v>
      </c>
    </row>
    <row r="15" spans="1:4" s="154" customFormat="1" ht="22.5" customHeight="1">
      <c r="A15" s="374" t="s">
        <v>1456</v>
      </c>
      <c r="B15" s="150">
        <v>5214354289.1400003</v>
      </c>
      <c r="C15" s="151" t="s">
        <v>1509</v>
      </c>
      <c r="D15" s="328">
        <v>5564909922.0100002</v>
      </c>
    </row>
    <row r="16" spans="1:4" s="154" customFormat="1" ht="22.5" customHeight="1">
      <c r="A16" s="161" t="s">
        <v>1568</v>
      </c>
      <c r="B16" s="150">
        <v>7222687561.4800005</v>
      </c>
      <c r="C16" s="157" t="s">
        <v>1568</v>
      </c>
      <c r="D16" s="328">
        <v>7222687561.4799995</v>
      </c>
    </row>
    <row r="17" spans="1:4" s="154" customFormat="1" ht="15" customHeight="1">
      <c r="A17" s="307"/>
      <c r="B17" s="307"/>
      <c r="C17" s="307"/>
      <c r="D17" s="227"/>
    </row>
  </sheetData>
  <mergeCells count="2">
    <mergeCell ref="A1:D1"/>
    <mergeCell ref="B2:C2"/>
  </mergeCells>
  <phoneticPr fontId="23" type="noConversion"/>
  <pageMargins left="0.74803149606299213" right="0.74803149606299213" top="0.98425196850393704" bottom="0.98425196850393704" header="0.51181102362204722" footer="0.51181102362204722"/>
  <pageSetup paperSize="9" orientation="landscape" errors="blank" r:id="rId1"/>
  <headerFooter alignWithMargins="0"/>
</worksheet>
</file>

<file path=xl/worksheets/sheet34.xml><?xml version="1.0" encoding="utf-8"?>
<worksheet xmlns="http://schemas.openxmlformats.org/spreadsheetml/2006/main" xmlns:r="http://schemas.openxmlformats.org/officeDocument/2006/relationships">
  <sheetPr>
    <pageSetUpPr fitToPage="1"/>
  </sheetPr>
  <dimension ref="A1:Q29"/>
  <sheetViews>
    <sheetView topLeftCell="E1" zoomScaleNormal="100" workbookViewId="0">
      <selection activeCell="Q2" sqref="Q1:Q1048576"/>
    </sheetView>
  </sheetViews>
  <sheetFormatPr defaultRowHeight="14.25" customHeight="1"/>
  <cols>
    <col min="1" max="1" width="21.875" style="142" customWidth="1"/>
    <col min="2" max="2" width="21" style="142" customWidth="1"/>
    <col min="3" max="3" width="20.875" style="142" customWidth="1"/>
    <col min="4" max="6" width="18.75" style="142" customWidth="1"/>
    <col min="7" max="7" width="20" style="142" customWidth="1"/>
    <col min="8" max="10" width="18.75" style="142" customWidth="1"/>
    <col min="11" max="11" width="20.5" style="142" customWidth="1"/>
    <col min="12" max="13" width="18.75" style="142" customWidth="1"/>
    <col min="14" max="17" width="18.75" style="142" hidden="1" customWidth="1"/>
    <col min="18" max="256" width="9" style="142"/>
    <col min="257" max="257" width="21.875" style="142" customWidth="1"/>
    <col min="258" max="273" width="18.75" style="142" customWidth="1"/>
    <col min="274" max="512" width="9" style="142"/>
    <col min="513" max="513" width="21.875" style="142" customWidth="1"/>
    <col min="514" max="529" width="18.75" style="142" customWidth="1"/>
    <col min="530" max="768" width="9" style="142"/>
    <col min="769" max="769" width="21.875" style="142" customWidth="1"/>
    <col min="770" max="785" width="18.75" style="142" customWidth="1"/>
    <col min="786" max="1024" width="9" style="142"/>
    <col min="1025" max="1025" width="21.875" style="142" customWidth="1"/>
    <col min="1026" max="1041" width="18.75" style="142" customWidth="1"/>
    <col min="1042" max="1280" width="9" style="142"/>
    <col min="1281" max="1281" width="21.875" style="142" customWidth="1"/>
    <col min="1282" max="1297" width="18.75" style="142" customWidth="1"/>
    <col min="1298" max="1536" width="9" style="142"/>
    <col min="1537" max="1537" width="21.875" style="142" customWidth="1"/>
    <col min="1538" max="1553" width="18.75" style="142" customWidth="1"/>
    <col min="1554" max="1792" width="9" style="142"/>
    <col min="1793" max="1793" width="21.875" style="142" customWidth="1"/>
    <col min="1794" max="1809" width="18.75" style="142" customWidth="1"/>
    <col min="1810" max="2048" width="9" style="142"/>
    <col min="2049" max="2049" width="21.875" style="142" customWidth="1"/>
    <col min="2050" max="2065" width="18.75" style="142" customWidth="1"/>
    <col min="2066" max="2304" width="9" style="142"/>
    <col min="2305" max="2305" width="21.875" style="142" customWidth="1"/>
    <col min="2306" max="2321" width="18.75" style="142" customWidth="1"/>
    <col min="2322" max="2560" width="9" style="142"/>
    <col min="2561" max="2561" width="21.875" style="142" customWidth="1"/>
    <col min="2562" max="2577" width="18.75" style="142" customWidth="1"/>
    <col min="2578" max="2816" width="9" style="142"/>
    <col min="2817" max="2817" width="21.875" style="142" customWidth="1"/>
    <col min="2818" max="2833" width="18.75" style="142" customWidth="1"/>
    <col min="2834" max="3072" width="9" style="142"/>
    <col min="3073" max="3073" width="21.875" style="142" customWidth="1"/>
    <col min="3074" max="3089" width="18.75" style="142" customWidth="1"/>
    <col min="3090" max="3328" width="9" style="142"/>
    <col min="3329" max="3329" width="21.875" style="142" customWidth="1"/>
    <col min="3330" max="3345" width="18.75" style="142" customWidth="1"/>
    <col min="3346" max="3584" width="9" style="142"/>
    <col min="3585" max="3585" width="21.875" style="142" customWidth="1"/>
    <col min="3586" max="3601" width="18.75" style="142" customWidth="1"/>
    <col min="3602" max="3840" width="9" style="142"/>
    <col min="3841" max="3841" width="21.875" style="142" customWidth="1"/>
    <col min="3842" max="3857" width="18.75" style="142" customWidth="1"/>
    <col min="3858" max="4096" width="9" style="142"/>
    <col min="4097" max="4097" width="21.875" style="142" customWidth="1"/>
    <col min="4098" max="4113" width="18.75" style="142" customWidth="1"/>
    <col min="4114" max="4352" width="9" style="142"/>
    <col min="4353" max="4353" width="21.875" style="142" customWidth="1"/>
    <col min="4354" max="4369" width="18.75" style="142" customWidth="1"/>
    <col min="4370" max="4608" width="9" style="142"/>
    <col min="4609" max="4609" width="21.875" style="142" customWidth="1"/>
    <col min="4610" max="4625" width="18.75" style="142" customWidth="1"/>
    <col min="4626" max="4864" width="9" style="142"/>
    <col min="4865" max="4865" width="21.875" style="142" customWidth="1"/>
    <col min="4866" max="4881" width="18.75" style="142" customWidth="1"/>
    <col min="4882" max="5120" width="9" style="142"/>
    <col min="5121" max="5121" width="21.875" style="142" customWidth="1"/>
    <col min="5122" max="5137" width="18.75" style="142" customWidth="1"/>
    <col min="5138" max="5376" width="9" style="142"/>
    <col min="5377" max="5377" width="21.875" style="142" customWidth="1"/>
    <col min="5378" max="5393" width="18.75" style="142" customWidth="1"/>
    <col min="5394" max="5632" width="9" style="142"/>
    <col min="5633" max="5633" width="21.875" style="142" customWidth="1"/>
    <col min="5634" max="5649" width="18.75" style="142" customWidth="1"/>
    <col min="5650" max="5888" width="9" style="142"/>
    <col min="5889" max="5889" width="21.875" style="142" customWidth="1"/>
    <col min="5890" max="5905" width="18.75" style="142" customWidth="1"/>
    <col min="5906" max="6144" width="9" style="142"/>
    <col min="6145" max="6145" width="21.875" style="142" customWidth="1"/>
    <col min="6146" max="6161" width="18.75" style="142" customWidth="1"/>
    <col min="6162" max="6400" width="9" style="142"/>
    <col min="6401" max="6401" width="21.875" style="142" customWidth="1"/>
    <col min="6402" max="6417" width="18.75" style="142" customWidth="1"/>
    <col min="6418" max="6656" width="9" style="142"/>
    <col min="6657" max="6657" width="21.875" style="142" customWidth="1"/>
    <col min="6658" max="6673" width="18.75" style="142" customWidth="1"/>
    <col min="6674" max="6912" width="9" style="142"/>
    <col min="6913" max="6913" width="21.875" style="142" customWidth="1"/>
    <col min="6914" max="6929" width="18.75" style="142" customWidth="1"/>
    <col min="6930" max="7168" width="9" style="142"/>
    <col min="7169" max="7169" width="21.875" style="142" customWidth="1"/>
    <col min="7170" max="7185" width="18.75" style="142" customWidth="1"/>
    <col min="7186" max="7424" width="9" style="142"/>
    <col min="7425" max="7425" width="21.875" style="142" customWidth="1"/>
    <col min="7426" max="7441" width="18.75" style="142" customWidth="1"/>
    <col min="7442" max="7680" width="9" style="142"/>
    <col min="7681" max="7681" width="21.875" style="142" customWidth="1"/>
    <col min="7682" max="7697" width="18.75" style="142" customWidth="1"/>
    <col min="7698" max="7936" width="9" style="142"/>
    <col min="7937" max="7937" width="21.875" style="142" customWidth="1"/>
    <col min="7938" max="7953" width="18.75" style="142" customWidth="1"/>
    <col min="7954" max="8192" width="9" style="142"/>
    <col min="8193" max="8193" width="21.875" style="142" customWidth="1"/>
    <col min="8194" max="8209" width="18.75" style="142" customWidth="1"/>
    <col min="8210" max="8448" width="9" style="142"/>
    <col min="8449" max="8449" width="21.875" style="142" customWidth="1"/>
    <col min="8450" max="8465" width="18.75" style="142" customWidth="1"/>
    <col min="8466" max="8704" width="9" style="142"/>
    <col min="8705" max="8705" width="21.875" style="142" customWidth="1"/>
    <col min="8706" max="8721" width="18.75" style="142" customWidth="1"/>
    <col min="8722" max="8960" width="9" style="142"/>
    <col min="8961" max="8961" width="21.875" style="142" customWidth="1"/>
    <col min="8962" max="8977" width="18.75" style="142" customWidth="1"/>
    <col min="8978" max="9216" width="9" style="142"/>
    <col min="9217" max="9217" width="21.875" style="142" customWidth="1"/>
    <col min="9218" max="9233" width="18.75" style="142" customWidth="1"/>
    <col min="9234" max="9472" width="9" style="142"/>
    <col min="9473" max="9473" width="21.875" style="142" customWidth="1"/>
    <col min="9474" max="9489" width="18.75" style="142" customWidth="1"/>
    <col min="9490" max="9728" width="9" style="142"/>
    <col min="9729" max="9729" width="21.875" style="142" customWidth="1"/>
    <col min="9730" max="9745" width="18.75" style="142" customWidth="1"/>
    <col min="9746" max="9984" width="9" style="142"/>
    <col min="9985" max="9985" width="21.875" style="142" customWidth="1"/>
    <col min="9986" max="10001" width="18.75" style="142" customWidth="1"/>
    <col min="10002" max="10240" width="9" style="142"/>
    <col min="10241" max="10241" width="21.875" style="142" customWidth="1"/>
    <col min="10242" max="10257" width="18.75" style="142" customWidth="1"/>
    <col min="10258" max="10496" width="9" style="142"/>
    <col min="10497" max="10497" width="21.875" style="142" customWidth="1"/>
    <col min="10498" max="10513" width="18.75" style="142" customWidth="1"/>
    <col min="10514" max="10752" width="9" style="142"/>
    <col min="10753" max="10753" width="21.875" style="142" customWidth="1"/>
    <col min="10754" max="10769" width="18.75" style="142" customWidth="1"/>
    <col min="10770" max="11008" width="9" style="142"/>
    <col min="11009" max="11009" width="21.875" style="142" customWidth="1"/>
    <col min="11010" max="11025" width="18.75" style="142" customWidth="1"/>
    <col min="11026" max="11264" width="9" style="142"/>
    <col min="11265" max="11265" width="21.875" style="142" customWidth="1"/>
    <col min="11266" max="11281" width="18.75" style="142" customWidth="1"/>
    <col min="11282" max="11520" width="9" style="142"/>
    <col min="11521" max="11521" width="21.875" style="142" customWidth="1"/>
    <col min="11522" max="11537" width="18.75" style="142" customWidth="1"/>
    <col min="11538" max="11776" width="9" style="142"/>
    <col min="11777" max="11777" width="21.875" style="142" customWidth="1"/>
    <col min="11778" max="11793" width="18.75" style="142" customWidth="1"/>
    <col min="11794" max="12032" width="9" style="142"/>
    <col min="12033" max="12033" width="21.875" style="142" customWidth="1"/>
    <col min="12034" max="12049" width="18.75" style="142" customWidth="1"/>
    <col min="12050" max="12288" width="9" style="142"/>
    <col min="12289" max="12289" width="21.875" style="142" customWidth="1"/>
    <col min="12290" max="12305" width="18.75" style="142" customWidth="1"/>
    <col min="12306" max="12544" width="9" style="142"/>
    <col min="12545" max="12545" width="21.875" style="142" customWidth="1"/>
    <col min="12546" max="12561" width="18.75" style="142" customWidth="1"/>
    <col min="12562" max="12800" width="9" style="142"/>
    <col min="12801" max="12801" width="21.875" style="142" customWidth="1"/>
    <col min="12802" max="12817" width="18.75" style="142" customWidth="1"/>
    <col min="12818" max="13056" width="9" style="142"/>
    <col min="13057" max="13057" width="21.875" style="142" customWidth="1"/>
    <col min="13058" max="13073" width="18.75" style="142" customWidth="1"/>
    <col min="13074" max="13312" width="9" style="142"/>
    <col min="13313" max="13313" width="21.875" style="142" customWidth="1"/>
    <col min="13314" max="13329" width="18.75" style="142" customWidth="1"/>
    <col min="13330" max="13568" width="9" style="142"/>
    <col min="13569" max="13569" width="21.875" style="142" customWidth="1"/>
    <col min="13570" max="13585" width="18.75" style="142" customWidth="1"/>
    <col min="13586" max="13824" width="9" style="142"/>
    <col min="13825" max="13825" width="21.875" style="142" customWidth="1"/>
    <col min="13826" max="13841" width="18.75" style="142" customWidth="1"/>
    <col min="13842" max="14080" width="9" style="142"/>
    <col min="14081" max="14081" width="21.875" style="142" customWidth="1"/>
    <col min="14082" max="14097" width="18.75" style="142" customWidth="1"/>
    <col min="14098" max="14336" width="9" style="142"/>
    <col min="14337" max="14337" width="21.875" style="142" customWidth="1"/>
    <col min="14338" max="14353" width="18.75" style="142" customWidth="1"/>
    <col min="14354" max="14592" width="9" style="142"/>
    <col min="14593" max="14593" width="21.875" style="142" customWidth="1"/>
    <col min="14594" max="14609" width="18.75" style="142" customWidth="1"/>
    <col min="14610" max="14848" width="9" style="142"/>
    <col min="14849" max="14849" width="21.875" style="142" customWidth="1"/>
    <col min="14850" max="14865" width="18.75" style="142" customWidth="1"/>
    <col min="14866" max="15104" width="9" style="142"/>
    <col min="15105" max="15105" width="21.875" style="142" customWidth="1"/>
    <col min="15106" max="15121" width="18.75" style="142" customWidth="1"/>
    <col min="15122" max="15360" width="9" style="142"/>
    <col min="15361" max="15361" width="21.875" style="142" customWidth="1"/>
    <col min="15362" max="15377" width="18.75" style="142" customWidth="1"/>
    <col min="15378" max="15616" width="9" style="142"/>
    <col min="15617" max="15617" width="21.875" style="142" customWidth="1"/>
    <col min="15618" max="15633" width="18.75" style="142" customWidth="1"/>
    <col min="15634" max="15872" width="9" style="142"/>
    <col min="15873" max="15873" width="21.875" style="142" customWidth="1"/>
    <col min="15874" max="15889" width="18.75" style="142" customWidth="1"/>
    <col min="15890" max="16128" width="9" style="142"/>
    <col min="16129" max="16129" width="21.875" style="142" customWidth="1"/>
    <col min="16130" max="16145" width="18.75" style="142" customWidth="1"/>
    <col min="16146" max="16384" width="9" style="142"/>
  </cols>
  <sheetData>
    <row r="1" spans="1:17" ht="37.5" customHeight="1">
      <c r="A1" s="629" t="s">
        <v>2901</v>
      </c>
      <c r="B1" s="629"/>
      <c r="C1" s="629"/>
      <c r="D1" s="629"/>
      <c r="E1" s="629"/>
      <c r="F1" s="629"/>
      <c r="G1" s="629"/>
      <c r="H1" s="629"/>
      <c r="I1" s="629"/>
      <c r="J1" s="629"/>
      <c r="K1" s="629"/>
      <c r="L1" s="629"/>
      <c r="M1" s="629"/>
      <c r="N1" s="629"/>
      <c r="O1" s="629"/>
      <c r="P1" s="629"/>
      <c r="Q1" s="629"/>
    </row>
    <row r="2" spans="1:17" ht="15" customHeight="1">
      <c r="A2" s="284"/>
      <c r="B2" s="284"/>
      <c r="C2" s="284"/>
      <c r="D2" s="284"/>
      <c r="E2" s="284"/>
      <c r="F2" s="284"/>
      <c r="G2" s="284"/>
      <c r="H2" s="284"/>
      <c r="I2" s="285"/>
      <c r="J2" s="284"/>
      <c r="K2" s="284"/>
      <c r="L2" s="284"/>
      <c r="M2" s="285" t="s">
        <v>2902</v>
      </c>
      <c r="N2" s="284"/>
      <c r="O2" s="284"/>
      <c r="P2" s="284"/>
    </row>
    <row r="3" spans="1:17" ht="15" customHeight="1">
      <c r="A3" s="286" t="s">
        <v>2803</v>
      </c>
      <c r="B3" s="286"/>
      <c r="C3" s="286"/>
      <c r="D3" s="286"/>
      <c r="E3" s="286"/>
      <c r="F3" s="286"/>
      <c r="G3" s="286"/>
      <c r="H3" s="286"/>
      <c r="I3" s="289"/>
      <c r="J3" s="286"/>
      <c r="K3" s="286"/>
      <c r="L3" s="286"/>
      <c r="M3" s="289" t="s">
        <v>1458</v>
      </c>
      <c r="N3" s="286"/>
      <c r="O3" s="286"/>
      <c r="P3" s="286"/>
    </row>
    <row r="4" spans="1:17" ht="37.5" customHeight="1">
      <c r="A4" s="290" t="s">
        <v>2903</v>
      </c>
      <c r="B4" s="290" t="s">
        <v>1516</v>
      </c>
      <c r="C4" s="291" t="s">
        <v>1510</v>
      </c>
      <c r="D4" s="291" t="s">
        <v>2904</v>
      </c>
      <c r="E4" s="291" t="s">
        <v>2807</v>
      </c>
      <c r="F4" s="291" t="s">
        <v>1517</v>
      </c>
      <c r="G4" s="291" t="s">
        <v>2905</v>
      </c>
      <c r="H4" s="291" t="s">
        <v>1511</v>
      </c>
      <c r="I4" s="291" t="s">
        <v>1523</v>
      </c>
      <c r="J4" s="291" t="s">
        <v>1428</v>
      </c>
      <c r="K4" s="291" t="s">
        <v>1429</v>
      </c>
      <c r="L4" s="291" t="s">
        <v>1430</v>
      </c>
      <c r="M4" s="291" t="s">
        <v>1512</v>
      </c>
      <c r="N4" s="291" t="s">
        <v>2906</v>
      </c>
      <c r="O4" s="291" t="s">
        <v>2907</v>
      </c>
      <c r="P4" s="291" t="s">
        <v>2908</v>
      </c>
      <c r="Q4" s="291" t="s">
        <v>1513</v>
      </c>
    </row>
    <row r="5" spans="1:17" ht="22.5" customHeight="1">
      <c r="A5" s="294" t="s">
        <v>1514</v>
      </c>
      <c r="B5" s="290" t="s">
        <v>1445</v>
      </c>
      <c r="C5" s="290" t="s">
        <v>1445</v>
      </c>
      <c r="D5" s="290" t="s">
        <v>1445</v>
      </c>
      <c r="E5" s="290" t="s">
        <v>1445</v>
      </c>
      <c r="F5" s="290" t="s">
        <v>1445</v>
      </c>
      <c r="G5" s="290" t="s">
        <v>1445</v>
      </c>
      <c r="H5" s="290" t="s">
        <v>1445</v>
      </c>
      <c r="I5" s="290" t="s">
        <v>1445</v>
      </c>
      <c r="J5" s="290" t="s">
        <v>1445</v>
      </c>
      <c r="K5" s="290" t="s">
        <v>1445</v>
      </c>
      <c r="L5" s="290" t="s">
        <v>1445</v>
      </c>
      <c r="M5" s="290" t="s">
        <v>1445</v>
      </c>
      <c r="N5" s="290" t="s">
        <v>1445</v>
      </c>
      <c r="O5" s="290" t="s">
        <v>1445</v>
      </c>
      <c r="P5" s="290" t="s">
        <v>1445</v>
      </c>
      <c r="Q5" s="290" t="s">
        <v>1445</v>
      </c>
    </row>
    <row r="6" spans="1:17" s="154" customFormat="1" ht="22.5" customHeight="1">
      <c r="A6" s="374" t="s">
        <v>2909</v>
      </c>
      <c r="B6" s="150">
        <v>359345578258.38</v>
      </c>
      <c r="C6" s="150">
        <v>278994070600.76001</v>
      </c>
      <c r="D6" s="150">
        <v>48897658.789999999</v>
      </c>
      <c r="E6" s="150">
        <v>0</v>
      </c>
      <c r="F6" s="150">
        <v>51836333068.470001</v>
      </c>
      <c r="G6" s="150">
        <v>1208500420.6900001</v>
      </c>
      <c r="H6" s="150">
        <v>0</v>
      </c>
      <c r="I6" s="150">
        <v>0</v>
      </c>
      <c r="J6" s="150">
        <v>5126454574.5600004</v>
      </c>
      <c r="K6" s="150">
        <v>17058141262.860001</v>
      </c>
      <c r="L6" s="150">
        <v>5048643777.0900002</v>
      </c>
      <c r="M6" s="150">
        <v>24536895.16</v>
      </c>
      <c r="N6" s="150">
        <v>0</v>
      </c>
      <c r="O6" s="150">
        <v>0</v>
      </c>
      <c r="P6" s="150">
        <v>0</v>
      </c>
      <c r="Q6" s="150">
        <v>0</v>
      </c>
    </row>
    <row r="7" spans="1:17" s="154" customFormat="1" ht="22.5" customHeight="1">
      <c r="A7" s="374" t="s">
        <v>2910</v>
      </c>
      <c r="B7" s="150">
        <v>319345578258.38</v>
      </c>
      <c r="C7" s="150">
        <v>238994070600.76001</v>
      </c>
      <c r="D7" s="150">
        <v>48897658.789999999</v>
      </c>
      <c r="E7" s="150">
        <v>0</v>
      </c>
      <c r="F7" s="150">
        <v>51836333068.470001</v>
      </c>
      <c r="G7" s="150">
        <v>1208500420.6900001</v>
      </c>
      <c r="H7" s="150">
        <v>0</v>
      </c>
      <c r="I7" s="150">
        <v>0</v>
      </c>
      <c r="J7" s="150">
        <v>5126454574.5600004</v>
      </c>
      <c r="K7" s="150">
        <v>17058141262.860001</v>
      </c>
      <c r="L7" s="150">
        <v>5048643777.0900002</v>
      </c>
      <c r="M7" s="150">
        <v>24536895.16</v>
      </c>
      <c r="N7" s="150">
        <v>0</v>
      </c>
      <c r="O7" s="150">
        <v>0</v>
      </c>
      <c r="P7" s="150">
        <v>0</v>
      </c>
      <c r="Q7" s="150">
        <v>0</v>
      </c>
    </row>
    <row r="8" spans="1:17" s="154" customFormat="1" ht="22.5" customHeight="1">
      <c r="A8" s="374" t="s">
        <v>2911</v>
      </c>
      <c r="B8" s="150">
        <v>315609841090.73004</v>
      </c>
      <c r="C8" s="150">
        <v>237470612145.5</v>
      </c>
      <c r="D8" s="150">
        <v>38213406.950000003</v>
      </c>
      <c r="E8" s="150">
        <v>0</v>
      </c>
      <c r="F8" s="150">
        <v>50454145872.699997</v>
      </c>
      <c r="G8" s="150">
        <v>803730639.24000001</v>
      </c>
      <c r="H8" s="150">
        <v>0</v>
      </c>
      <c r="I8" s="150">
        <v>0</v>
      </c>
      <c r="J8" s="150">
        <v>4900753629.1800003</v>
      </c>
      <c r="K8" s="150">
        <v>16996321439.379999</v>
      </c>
      <c r="L8" s="150">
        <v>4946063957.7799997</v>
      </c>
      <c r="M8" s="150">
        <v>0</v>
      </c>
      <c r="N8" s="150">
        <v>0</v>
      </c>
      <c r="O8" s="150">
        <v>0</v>
      </c>
      <c r="P8" s="150">
        <v>0</v>
      </c>
      <c r="Q8" s="150">
        <v>0</v>
      </c>
    </row>
    <row r="9" spans="1:17" s="154" customFormat="1" ht="22.5" customHeight="1">
      <c r="A9" s="374" t="s">
        <v>2912</v>
      </c>
      <c r="B9" s="150">
        <v>0</v>
      </c>
      <c r="C9" s="150">
        <v>0</v>
      </c>
      <c r="D9" s="150">
        <v>0</v>
      </c>
      <c r="E9" s="150">
        <v>0</v>
      </c>
      <c r="F9" s="310">
        <v>0</v>
      </c>
      <c r="G9" s="310">
        <v>0</v>
      </c>
      <c r="H9" s="310">
        <v>0</v>
      </c>
      <c r="I9" s="310">
        <v>0</v>
      </c>
      <c r="J9" s="310">
        <v>0</v>
      </c>
      <c r="K9" s="310">
        <v>0</v>
      </c>
      <c r="L9" s="310">
        <v>0</v>
      </c>
      <c r="M9" s="310">
        <v>0</v>
      </c>
      <c r="N9" s="310">
        <v>0</v>
      </c>
      <c r="O9" s="310">
        <v>0</v>
      </c>
      <c r="P9" s="310">
        <v>0</v>
      </c>
      <c r="Q9" s="310">
        <v>0</v>
      </c>
    </row>
    <row r="10" spans="1:17" s="154" customFormat="1" ht="22.5" customHeight="1">
      <c r="A10" s="374" t="s">
        <v>2913</v>
      </c>
      <c r="B10" s="368">
        <v>40000000000</v>
      </c>
      <c r="C10" s="368">
        <v>40000000000</v>
      </c>
      <c r="D10" s="368">
        <v>0</v>
      </c>
      <c r="E10" s="382">
        <v>0</v>
      </c>
      <c r="F10" s="329">
        <v>0</v>
      </c>
      <c r="G10" s="329">
        <v>0</v>
      </c>
      <c r="H10" s="329">
        <v>0</v>
      </c>
      <c r="I10" s="329">
        <v>0</v>
      </c>
      <c r="J10" s="329">
        <v>0</v>
      </c>
      <c r="K10" s="329">
        <v>0</v>
      </c>
      <c r="L10" s="329">
        <v>0</v>
      </c>
      <c r="M10" s="329">
        <v>0</v>
      </c>
      <c r="N10" s="329">
        <v>0</v>
      </c>
      <c r="O10" s="329">
        <v>0</v>
      </c>
      <c r="P10" s="329">
        <v>0</v>
      </c>
      <c r="Q10" s="329">
        <v>0</v>
      </c>
    </row>
    <row r="11" spans="1:17" s="154" customFormat="1" ht="22.5" customHeight="1">
      <c r="A11" s="374" t="s">
        <v>2914</v>
      </c>
      <c r="B11" s="150">
        <v>40000000000</v>
      </c>
      <c r="C11" s="150">
        <v>40000000000</v>
      </c>
      <c r="D11" s="150">
        <v>0</v>
      </c>
      <c r="E11" s="150">
        <v>0</v>
      </c>
      <c r="F11" s="383" t="s">
        <v>1445</v>
      </c>
      <c r="G11" s="383" t="s">
        <v>1445</v>
      </c>
      <c r="H11" s="383" t="s">
        <v>1445</v>
      </c>
      <c r="I11" s="383" t="s">
        <v>1445</v>
      </c>
      <c r="J11" s="383" t="s">
        <v>1445</v>
      </c>
      <c r="K11" s="383" t="s">
        <v>1445</v>
      </c>
      <c r="L11" s="383" t="s">
        <v>1445</v>
      </c>
      <c r="M11" s="383" t="s">
        <v>1445</v>
      </c>
      <c r="N11" s="383" t="s">
        <v>1445</v>
      </c>
      <c r="O11" s="383" t="s">
        <v>1445</v>
      </c>
      <c r="P11" s="383" t="s">
        <v>1445</v>
      </c>
      <c r="Q11" s="383" t="s">
        <v>1445</v>
      </c>
    </row>
    <row r="12" spans="1:17" s="154" customFormat="1" ht="22.5" customHeight="1">
      <c r="A12" s="374" t="s">
        <v>2915</v>
      </c>
      <c r="B12" s="150">
        <v>0</v>
      </c>
      <c r="C12" s="150">
        <v>0</v>
      </c>
      <c r="D12" s="150">
        <v>0</v>
      </c>
      <c r="E12" s="150">
        <v>0</v>
      </c>
      <c r="F12" s="150">
        <v>0</v>
      </c>
      <c r="G12" s="150">
        <v>0</v>
      </c>
      <c r="H12" s="150">
        <v>0</v>
      </c>
      <c r="I12" s="150">
        <v>0</v>
      </c>
      <c r="J12" s="150">
        <v>0</v>
      </c>
      <c r="K12" s="150">
        <v>0</v>
      </c>
      <c r="L12" s="150">
        <v>0</v>
      </c>
      <c r="M12" s="150">
        <v>0</v>
      </c>
      <c r="N12" s="150">
        <v>0</v>
      </c>
      <c r="O12" s="150">
        <v>0</v>
      </c>
      <c r="P12" s="150">
        <v>0</v>
      </c>
      <c r="Q12" s="150">
        <v>0</v>
      </c>
    </row>
    <row r="13" spans="1:17" s="154" customFormat="1" ht="22.5" customHeight="1">
      <c r="A13" s="374" t="s">
        <v>2916</v>
      </c>
      <c r="B13" s="150">
        <v>1361026148.5900002</v>
      </c>
      <c r="C13" s="150">
        <v>1325314676.1300001</v>
      </c>
      <c r="D13" s="150">
        <v>10725601.99</v>
      </c>
      <c r="E13" s="150">
        <v>0</v>
      </c>
      <c r="F13" s="150">
        <v>0</v>
      </c>
      <c r="G13" s="150">
        <v>24985870.469999999</v>
      </c>
      <c r="H13" s="150">
        <v>0</v>
      </c>
      <c r="I13" s="150">
        <v>0</v>
      </c>
      <c r="J13" s="150">
        <v>0</v>
      </c>
      <c r="K13" s="150">
        <v>0</v>
      </c>
      <c r="L13" s="150">
        <v>0</v>
      </c>
      <c r="M13" s="150">
        <v>0</v>
      </c>
      <c r="N13" s="150">
        <v>0</v>
      </c>
      <c r="O13" s="150">
        <v>0</v>
      </c>
      <c r="P13" s="150">
        <v>0</v>
      </c>
      <c r="Q13" s="150">
        <v>0</v>
      </c>
    </row>
    <row r="14" spans="1:17" s="154" customFormat="1" ht="22.5" customHeight="1">
      <c r="A14" s="374" t="s">
        <v>2917</v>
      </c>
      <c r="B14" s="150">
        <v>0</v>
      </c>
      <c r="C14" s="150">
        <v>0</v>
      </c>
      <c r="D14" s="150">
        <v>0</v>
      </c>
      <c r="E14" s="150">
        <v>0</v>
      </c>
      <c r="F14" s="150">
        <v>0</v>
      </c>
      <c r="G14" s="150">
        <v>0</v>
      </c>
      <c r="H14" s="150">
        <v>0</v>
      </c>
      <c r="I14" s="150">
        <v>0</v>
      </c>
      <c r="J14" s="150">
        <v>0</v>
      </c>
      <c r="K14" s="150">
        <v>0</v>
      </c>
      <c r="L14" s="150">
        <v>0</v>
      </c>
      <c r="M14" s="150">
        <v>0</v>
      </c>
      <c r="N14" s="150">
        <v>0</v>
      </c>
      <c r="O14" s="150">
        <v>0</v>
      </c>
      <c r="P14" s="150">
        <v>0</v>
      </c>
      <c r="Q14" s="150">
        <v>0</v>
      </c>
    </row>
    <row r="15" spans="1:17" s="154" customFormat="1" ht="22.5" customHeight="1">
      <c r="A15" s="374" t="s">
        <v>2918</v>
      </c>
      <c r="B15" s="150">
        <v>1361026148.5900002</v>
      </c>
      <c r="C15" s="150">
        <v>1325314676.1300001</v>
      </c>
      <c r="D15" s="150">
        <v>10725601.99</v>
      </c>
      <c r="E15" s="150">
        <v>0</v>
      </c>
      <c r="F15" s="150">
        <v>0</v>
      </c>
      <c r="G15" s="150">
        <v>24985870.469999999</v>
      </c>
      <c r="H15" s="150">
        <v>0</v>
      </c>
      <c r="I15" s="150">
        <v>0</v>
      </c>
      <c r="J15" s="150">
        <v>0</v>
      </c>
      <c r="K15" s="150">
        <v>0</v>
      </c>
      <c r="L15" s="150">
        <v>0</v>
      </c>
      <c r="M15" s="150">
        <v>0</v>
      </c>
      <c r="N15" s="150">
        <v>0</v>
      </c>
      <c r="O15" s="150">
        <v>0</v>
      </c>
      <c r="P15" s="150">
        <v>0</v>
      </c>
      <c r="Q15" s="150">
        <v>0</v>
      </c>
    </row>
    <row r="16" spans="1:17" s="154" customFormat="1" ht="22.5" customHeight="1">
      <c r="A16" s="374" t="s">
        <v>2919</v>
      </c>
      <c r="B16" s="150">
        <v>357984552109.78998</v>
      </c>
      <c r="C16" s="150">
        <v>277668755924.63</v>
      </c>
      <c r="D16" s="150">
        <v>38172056.799999997</v>
      </c>
      <c r="E16" s="150">
        <v>0</v>
      </c>
      <c r="F16" s="150">
        <v>51836333068.470001</v>
      </c>
      <c r="G16" s="150">
        <v>1183514550.22</v>
      </c>
      <c r="H16" s="150">
        <v>0</v>
      </c>
      <c r="I16" s="150">
        <v>0</v>
      </c>
      <c r="J16" s="150">
        <v>5126454574.5600004</v>
      </c>
      <c r="K16" s="150">
        <v>17058141262.860001</v>
      </c>
      <c r="L16" s="150">
        <v>5048643777.0900002</v>
      </c>
      <c r="M16" s="150">
        <v>24536895.16</v>
      </c>
      <c r="N16" s="150">
        <v>0</v>
      </c>
      <c r="O16" s="150">
        <v>0</v>
      </c>
      <c r="P16" s="150">
        <v>0</v>
      </c>
      <c r="Q16" s="150">
        <v>0</v>
      </c>
    </row>
    <row r="17" spans="1:17" s="154" customFormat="1" ht="22.5" customHeight="1">
      <c r="A17" s="374" t="s">
        <v>1515</v>
      </c>
      <c r="B17" s="161" t="s">
        <v>1445</v>
      </c>
      <c r="C17" s="161" t="s">
        <v>1445</v>
      </c>
      <c r="D17" s="161" t="s">
        <v>1445</v>
      </c>
      <c r="E17" s="161" t="s">
        <v>1445</v>
      </c>
      <c r="F17" s="161" t="s">
        <v>1445</v>
      </c>
      <c r="G17" s="161" t="s">
        <v>1445</v>
      </c>
      <c r="H17" s="161" t="s">
        <v>1445</v>
      </c>
      <c r="I17" s="161" t="s">
        <v>1445</v>
      </c>
      <c r="J17" s="161" t="s">
        <v>1445</v>
      </c>
      <c r="K17" s="161" t="s">
        <v>1445</v>
      </c>
      <c r="L17" s="161" t="s">
        <v>1445</v>
      </c>
      <c r="M17" s="161" t="s">
        <v>1445</v>
      </c>
      <c r="N17" s="161" t="s">
        <v>1445</v>
      </c>
      <c r="O17" s="161" t="s">
        <v>1445</v>
      </c>
      <c r="P17" s="161" t="s">
        <v>1445</v>
      </c>
      <c r="Q17" s="161" t="s">
        <v>1445</v>
      </c>
    </row>
    <row r="18" spans="1:17" s="154" customFormat="1" ht="22.5" customHeight="1">
      <c r="A18" s="374" t="s">
        <v>2909</v>
      </c>
      <c r="B18" s="150">
        <v>426841488552.90002</v>
      </c>
      <c r="C18" s="150">
        <v>334962463164.97998</v>
      </c>
      <c r="D18" s="150">
        <v>45215692.579999998</v>
      </c>
      <c r="E18" s="150">
        <v>180085000</v>
      </c>
      <c r="F18" s="150">
        <v>63058316200.43</v>
      </c>
      <c r="G18" s="150">
        <v>1520763916.3399999</v>
      </c>
      <c r="H18" s="150">
        <v>0</v>
      </c>
      <c r="I18" s="150">
        <v>0</v>
      </c>
      <c r="J18" s="150">
        <v>4934119934.21</v>
      </c>
      <c r="K18" s="150">
        <v>16674351709.17</v>
      </c>
      <c r="L18" s="150">
        <v>5381573291.5900002</v>
      </c>
      <c r="M18" s="150">
        <v>84599643.599999994</v>
      </c>
      <c r="N18" s="150">
        <v>0</v>
      </c>
      <c r="O18" s="150">
        <v>0</v>
      </c>
      <c r="P18" s="150">
        <v>0</v>
      </c>
      <c r="Q18" s="150">
        <v>0</v>
      </c>
    </row>
    <row r="19" spans="1:17" s="154" customFormat="1" ht="22.5" customHeight="1">
      <c r="A19" s="374" t="s">
        <v>2910</v>
      </c>
      <c r="B19" s="150">
        <v>386841488552.90002</v>
      </c>
      <c r="C19" s="150">
        <v>294962463164.97998</v>
      </c>
      <c r="D19" s="150">
        <v>45215692.579999998</v>
      </c>
      <c r="E19" s="150">
        <v>180085000</v>
      </c>
      <c r="F19" s="150">
        <v>63058316200.43</v>
      </c>
      <c r="G19" s="150">
        <v>1520763916.3399999</v>
      </c>
      <c r="H19" s="150">
        <v>0</v>
      </c>
      <c r="I19" s="150">
        <v>0</v>
      </c>
      <c r="J19" s="150">
        <v>4934119934.21</v>
      </c>
      <c r="K19" s="150">
        <v>16674351709.17</v>
      </c>
      <c r="L19" s="150">
        <v>5381573291.5900002</v>
      </c>
      <c r="M19" s="150">
        <v>84599643.599999994</v>
      </c>
      <c r="N19" s="150">
        <v>0</v>
      </c>
      <c r="O19" s="150">
        <v>0</v>
      </c>
      <c r="P19" s="150">
        <v>0</v>
      </c>
      <c r="Q19" s="150">
        <v>0</v>
      </c>
    </row>
    <row r="20" spans="1:17" s="154" customFormat="1" ht="22.5" customHeight="1">
      <c r="A20" s="374" t="s">
        <v>2911</v>
      </c>
      <c r="B20" s="150">
        <v>381239714032.91998</v>
      </c>
      <c r="C20" s="150">
        <v>293046115225.75</v>
      </c>
      <c r="D20" s="150">
        <v>39151813.909999996</v>
      </c>
      <c r="E20" s="150">
        <v>0</v>
      </c>
      <c r="F20" s="150">
        <v>60931067200.900002</v>
      </c>
      <c r="G20" s="150">
        <v>822460968.12</v>
      </c>
      <c r="H20" s="150">
        <v>0</v>
      </c>
      <c r="I20" s="150">
        <v>0</v>
      </c>
      <c r="J20" s="150">
        <v>4651230123.0600004</v>
      </c>
      <c r="K20" s="150">
        <v>16590803839.379999</v>
      </c>
      <c r="L20" s="150">
        <v>5158884861.8000002</v>
      </c>
      <c r="M20" s="150">
        <v>0</v>
      </c>
      <c r="N20" s="150">
        <v>0</v>
      </c>
      <c r="O20" s="150">
        <v>0</v>
      </c>
      <c r="P20" s="150">
        <v>0</v>
      </c>
      <c r="Q20" s="150">
        <v>0</v>
      </c>
    </row>
    <row r="21" spans="1:17" s="154" customFormat="1" ht="22.5" customHeight="1">
      <c r="A21" s="374" t="s">
        <v>2912</v>
      </c>
      <c r="B21" s="150">
        <v>0</v>
      </c>
      <c r="C21" s="150">
        <v>0</v>
      </c>
      <c r="D21" s="150">
        <v>0</v>
      </c>
      <c r="E21" s="150">
        <v>0</v>
      </c>
      <c r="F21" s="150">
        <v>0</v>
      </c>
      <c r="G21" s="150">
        <v>0</v>
      </c>
      <c r="H21" s="150">
        <v>0</v>
      </c>
      <c r="I21" s="150">
        <v>0</v>
      </c>
      <c r="J21" s="150">
        <v>0</v>
      </c>
      <c r="K21" s="150">
        <v>0</v>
      </c>
      <c r="L21" s="150">
        <v>0</v>
      </c>
      <c r="M21" s="150">
        <v>0</v>
      </c>
      <c r="N21" s="150">
        <v>0</v>
      </c>
      <c r="O21" s="150">
        <v>0</v>
      </c>
      <c r="P21" s="150">
        <v>0</v>
      </c>
      <c r="Q21" s="150">
        <v>0</v>
      </c>
    </row>
    <row r="22" spans="1:17" s="154" customFormat="1" ht="22.5" customHeight="1">
      <c r="A22" s="374" t="s">
        <v>2913</v>
      </c>
      <c r="B22" s="150">
        <v>40000000000</v>
      </c>
      <c r="C22" s="150">
        <v>40000000000</v>
      </c>
      <c r="D22" s="150">
        <v>0</v>
      </c>
      <c r="E22" s="150">
        <v>0</v>
      </c>
      <c r="F22" s="150">
        <v>0</v>
      </c>
      <c r="G22" s="150">
        <v>0</v>
      </c>
      <c r="H22" s="150">
        <v>0</v>
      </c>
      <c r="I22" s="150">
        <v>0</v>
      </c>
      <c r="J22" s="150">
        <v>0</v>
      </c>
      <c r="K22" s="150">
        <v>0</v>
      </c>
      <c r="L22" s="150">
        <v>0</v>
      </c>
      <c r="M22" s="150">
        <v>0</v>
      </c>
      <c r="N22" s="150">
        <v>0</v>
      </c>
      <c r="O22" s="150">
        <v>0</v>
      </c>
      <c r="P22" s="150">
        <v>0</v>
      </c>
      <c r="Q22" s="150">
        <v>0</v>
      </c>
    </row>
    <row r="23" spans="1:17" s="154" customFormat="1" ht="22.5" customHeight="1">
      <c r="A23" s="374" t="s">
        <v>2914</v>
      </c>
      <c r="B23" s="150">
        <v>40000000000</v>
      </c>
      <c r="C23" s="150">
        <v>40000000000</v>
      </c>
      <c r="D23" s="150">
        <v>0</v>
      </c>
      <c r="E23" s="150">
        <v>0</v>
      </c>
      <c r="F23" s="384" t="s">
        <v>1445</v>
      </c>
      <c r="G23" s="384" t="s">
        <v>1445</v>
      </c>
      <c r="H23" s="384" t="s">
        <v>1445</v>
      </c>
      <c r="I23" s="384" t="s">
        <v>1445</v>
      </c>
      <c r="J23" s="384" t="s">
        <v>1445</v>
      </c>
      <c r="K23" s="384" t="s">
        <v>1445</v>
      </c>
      <c r="L23" s="384" t="s">
        <v>1445</v>
      </c>
      <c r="M23" s="384" t="s">
        <v>1445</v>
      </c>
      <c r="N23" s="384" t="s">
        <v>1445</v>
      </c>
      <c r="O23" s="384" t="s">
        <v>1445</v>
      </c>
      <c r="P23" s="384" t="s">
        <v>1445</v>
      </c>
      <c r="Q23" s="384" t="s">
        <v>1445</v>
      </c>
    </row>
    <row r="24" spans="1:17" s="154" customFormat="1" ht="22.5" customHeight="1">
      <c r="A24" s="374" t="s">
        <v>2915</v>
      </c>
      <c r="B24" s="150">
        <v>0</v>
      </c>
      <c r="C24" s="150">
        <v>0</v>
      </c>
      <c r="D24" s="150">
        <v>0</v>
      </c>
      <c r="E24" s="150">
        <v>0</v>
      </c>
      <c r="F24" s="150">
        <v>0</v>
      </c>
      <c r="G24" s="150">
        <v>0</v>
      </c>
      <c r="H24" s="150">
        <v>0</v>
      </c>
      <c r="I24" s="150">
        <v>0</v>
      </c>
      <c r="J24" s="150">
        <v>0</v>
      </c>
      <c r="K24" s="150">
        <v>0</v>
      </c>
      <c r="L24" s="150">
        <v>0</v>
      </c>
      <c r="M24" s="150">
        <v>0</v>
      </c>
      <c r="N24" s="150">
        <v>0</v>
      </c>
      <c r="O24" s="150">
        <v>0</v>
      </c>
      <c r="P24" s="150">
        <v>0</v>
      </c>
      <c r="Q24" s="150">
        <v>0</v>
      </c>
    </row>
    <row r="25" spans="1:17" s="154" customFormat="1" ht="22.5" customHeight="1">
      <c r="A25" s="374" t="s">
        <v>2916</v>
      </c>
      <c r="B25" s="150">
        <v>937723184.36000001</v>
      </c>
      <c r="C25" s="150">
        <v>899772199.36000001</v>
      </c>
      <c r="D25" s="150">
        <v>9013577.2100000009</v>
      </c>
      <c r="E25" s="150">
        <v>0</v>
      </c>
      <c r="F25" s="150">
        <v>0</v>
      </c>
      <c r="G25" s="150">
        <v>28937407.789999999</v>
      </c>
      <c r="H25" s="150">
        <v>0</v>
      </c>
      <c r="I25" s="150">
        <v>0</v>
      </c>
      <c r="J25" s="150">
        <v>0</v>
      </c>
      <c r="K25" s="150">
        <v>0</v>
      </c>
      <c r="L25" s="150">
        <v>0</v>
      </c>
      <c r="M25" s="150">
        <v>0</v>
      </c>
      <c r="N25" s="150">
        <v>0</v>
      </c>
      <c r="O25" s="150">
        <v>0</v>
      </c>
      <c r="P25" s="150">
        <v>0</v>
      </c>
      <c r="Q25" s="150">
        <v>0</v>
      </c>
    </row>
    <row r="26" spans="1:17" s="154" customFormat="1" ht="22.5" customHeight="1">
      <c r="A26" s="374" t="s">
        <v>2917</v>
      </c>
      <c r="B26" s="150">
        <v>0</v>
      </c>
      <c r="C26" s="150">
        <v>0</v>
      </c>
      <c r="D26" s="150">
        <v>0</v>
      </c>
      <c r="E26" s="150">
        <v>0</v>
      </c>
      <c r="F26" s="150">
        <v>0</v>
      </c>
      <c r="G26" s="150">
        <v>0</v>
      </c>
      <c r="H26" s="150">
        <v>0</v>
      </c>
      <c r="I26" s="150">
        <v>0</v>
      </c>
      <c r="J26" s="150">
        <v>0</v>
      </c>
      <c r="K26" s="150">
        <v>0</v>
      </c>
      <c r="L26" s="150">
        <v>0</v>
      </c>
      <c r="M26" s="150">
        <v>0</v>
      </c>
      <c r="N26" s="150">
        <v>0</v>
      </c>
      <c r="O26" s="150">
        <v>0</v>
      </c>
      <c r="P26" s="150">
        <v>0</v>
      </c>
      <c r="Q26" s="150">
        <v>0</v>
      </c>
    </row>
    <row r="27" spans="1:17" s="154" customFormat="1" ht="22.5" customHeight="1">
      <c r="A27" s="374" t="s">
        <v>2918</v>
      </c>
      <c r="B27" s="150">
        <v>937723184.36000001</v>
      </c>
      <c r="C27" s="150">
        <v>899772199.36000001</v>
      </c>
      <c r="D27" s="150">
        <v>9013577.2100000009</v>
      </c>
      <c r="E27" s="150">
        <v>0</v>
      </c>
      <c r="F27" s="150">
        <v>0</v>
      </c>
      <c r="G27" s="150">
        <v>28937407.789999999</v>
      </c>
      <c r="H27" s="150">
        <v>0</v>
      </c>
      <c r="I27" s="150">
        <v>0</v>
      </c>
      <c r="J27" s="150">
        <v>0</v>
      </c>
      <c r="K27" s="150">
        <v>0</v>
      </c>
      <c r="L27" s="150">
        <v>0</v>
      </c>
      <c r="M27" s="150">
        <v>0</v>
      </c>
      <c r="N27" s="150">
        <v>0</v>
      </c>
      <c r="O27" s="150">
        <v>0</v>
      </c>
      <c r="P27" s="150">
        <v>0</v>
      </c>
      <c r="Q27" s="150">
        <v>0</v>
      </c>
    </row>
    <row r="28" spans="1:17" s="154" customFormat="1" ht="22.5" customHeight="1">
      <c r="A28" s="374" t="s">
        <v>2919</v>
      </c>
      <c r="B28" s="150">
        <v>425903765368.53998</v>
      </c>
      <c r="C28" s="150">
        <v>334062690965.62</v>
      </c>
      <c r="D28" s="150">
        <v>36202115.369999997</v>
      </c>
      <c r="E28" s="150">
        <v>180085000</v>
      </c>
      <c r="F28" s="150">
        <v>63058316200.43</v>
      </c>
      <c r="G28" s="150">
        <v>1491826508.55</v>
      </c>
      <c r="H28" s="150">
        <v>0</v>
      </c>
      <c r="I28" s="150">
        <v>0</v>
      </c>
      <c r="J28" s="150">
        <v>4934119934.21</v>
      </c>
      <c r="K28" s="150">
        <v>16674351709.17</v>
      </c>
      <c r="L28" s="150">
        <v>5381573291.5900002</v>
      </c>
      <c r="M28" s="150">
        <v>84599643.599999994</v>
      </c>
      <c r="N28" s="150">
        <v>0</v>
      </c>
      <c r="O28" s="150">
        <v>0</v>
      </c>
      <c r="P28" s="150">
        <v>0</v>
      </c>
      <c r="Q28" s="150">
        <v>0</v>
      </c>
    </row>
    <row r="29" spans="1:17" s="154" customFormat="1" ht="15" customHeight="1">
      <c r="A29" s="307"/>
      <c r="B29" s="307"/>
      <c r="C29" s="307"/>
      <c r="D29" s="307"/>
      <c r="E29" s="307"/>
      <c r="F29" s="307"/>
      <c r="G29" s="307"/>
      <c r="H29" s="307"/>
      <c r="I29" s="307"/>
      <c r="J29" s="307"/>
      <c r="K29" s="307"/>
      <c r="L29" s="307"/>
      <c r="M29" s="307"/>
      <c r="N29" s="307"/>
      <c r="O29" s="307"/>
      <c r="P29" s="307"/>
      <c r="Q29" s="227"/>
    </row>
  </sheetData>
  <mergeCells count="1">
    <mergeCell ref="A1:Q1"/>
  </mergeCells>
  <phoneticPr fontId="23" type="noConversion"/>
  <pageMargins left="0.74803149606299213" right="0.74803149606299213" top="0.98425196850393704" bottom="0.98425196850393704" header="0.51181102362204722" footer="0.51181102362204722"/>
  <pageSetup paperSize="8" scale="70" orientation="landscape" errors="blank" r:id="rId1"/>
  <headerFooter alignWithMargins="0"/>
</worksheet>
</file>

<file path=xl/worksheets/sheet35.xml><?xml version="1.0" encoding="utf-8"?>
<worksheet xmlns="http://schemas.openxmlformats.org/spreadsheetml/2006/main" xmlns:r="http://schemas.openxmlformats.org/officeDocument/2006/relationships">
  <sheetPr>
    <pageSetUpPr fitToPage="1"/>
  </sheetPr>
  <dimension ref="A1:Q15"/>
  <sheetViews>
    <sheetView zoomScaleNormal="100" workbookViewId="0">
      <selection activeCell="H2" sqref="H1:I1048576"/>
    </sheetView>
  </sheetViews>
  <sheetFormatPr defaultRowHeight="14.25" customHeight="1"/>
  <cols>
    <col min="1" max="1" width="23.5" style="142" customWidth="1"/>
    <col min="2" max="2" width="20.875" style="142" customWidth="1"/>
    <col min="3" max="3" width="20.75" style="142" customWidth="1"/>
    <col min="4" max="5" width="18.75" style="142" customWidth="1"/>
    <col min="6" max="6" width="20.375" style="142" customWidth="1"/>
    <col min="7" max="7" width="18.75" style="142" customWidth="1"/>
    <col min="8" max="9" width="18.75" style="142" hidden="1" customWidth="1"/>
    <col min="10" max="10" width="18.75" style="142" customWidth="1"/>
    <col min="11" max="11" width="20.25" style="142" customWidth="1"/>
    <col min="12" max="14" width="18.75" style="142" customWidth="1"/>
    <col min="15" max="15" width="18.75" style="142" hidden="1" customWidth="1"/>
    <col min="16" max="16" width="18.75" style="142" customWidth="1"/>
    <col min="17" max="17" width="18.75" style="142" hidden="1" customWidth="1"/>
    <col min="18" max="256" width="9" style="142"/>
    <col min="257" max="257" width="23.5" style="142" customWidth="1"/>
    <col min="258" max="273" width="18.75" style="142" customWidth="1"/>
    <col min="274" max="512" width="9" style="142"/>
    <col min="513" max="513" width="23.5" style="142" customWidth="1"/>
    <col min="514" max="529" width="18.75" style="142" customWidth="1"/>
    <col min="530" max="768" width="9" style="142"/>
    <col min="769" max="769" width="23.5" style="142" customWidth="1"/>
    <col min="770" max="785" width="18.75" style="142" customWidth="1"/>
    <col min="786" max="1024" width="9" style="142"/>
    <col min="1025" max="1025" width="23.5" style="142" customWidth="1"/>
    <col min="1026" max="1041" width="18.75" style="142" customWidth="1"/>
    <col min="1042" max="1280" width="9" style="142"/>
    <col min="1281" max="1281" width="23.5" style="142" customWidth="1"/>
    <col min="1282" max="1297" width="18.75" style="142" customWidth="1"/>
    <col min="1298" max="1536" width="9" style="142"/>
    <col min="1537" max="1537" width="23.5" style="142" customWidth="1"/>
    <col min="1538" max="1553" width="18.75" style="142" customWidth="1"/>
    <col min="1554" max="1792" width="9" style="142"/>
    <col min="1793" max="1793" width="23.5" style="142" customWidth="1"/>
    <col min="1794" max="1809" width="18.75" style="142" customWidth="1"/>
    <col min="1810" max="2048" width="9" style="142"/>
    <col min="2049" max="2049" width="23.5" style="142" customWidth="1"/>
    <col min="2050" max="2065" width="18.75" style="142" customWidth="1"/>
    <col min="2066" max="2304" width="9" style="142"/>
    <col min="2305" max="2305" width="23.5" style="142" customWidth="1"/>
    <col min="2306" max="2321" width="18.75" style="142" customWidth="1"/>
    <col min="2322" max="2560" width="9" style="142"/>
    <col min="2561" max="2561" width="23.5" style="142" customWidth="1"/>
    <col min="2562" max="2577" width="18.75" style="142" customWidth="1"/>
    <col min="2578" max="2816" width="9" style="142"/>
    <col min="2817" max="2817" width="23.5" style="142" customWidth="1"/>
    <col min="2818" max="2833" width="18.75" style="142" customWidth="1"/>
    <col min="2834" max="3072" width="9" style="142"/>
    <col min="3073" max="3073" width="23.5" style="142" customWidth="1"/>
    <col min="3074" max="3089" width="18.75" style="142" customWidth="1"/>
    <col min="3090" max="3328" width="9" style="142"/>
    <col min="3329" max="3329" width="23.5" style="142" customWidth="1"/>
    <col min="3330" max="3345" width="18.75" style="142" customWidth="1"/>
    <col min="3346" max="3584" width="9" style="142"/>
    <col min="3585" max="3585" width="23.5" style="142" customWidth="1"/>
    <col min="3586" max="3601" width="18.75" style="142" customWidth="1"/>
    <col min="3602" max="3840" width="9" style="142"/>
    <col min="3841" max="3841" width="23.5" style="142" customWidth="1"/>
    <col min="3842" max="3857" width="18.75" style="142" customWidth="1"/>
    <col min="3858" max="4096" width="9" style="142"/>
    <col min="4097" max="4097" width="23.5" style="142" customWidth="1"/>
    <col min="4098" max="4113" width="18.75" style="142" customWidth="1"/>
    <col min="4114" max="4352" width="9" style="142"/>
    <col min="4353" max="4353" width="23.5" style="142" customWidth="1"/>
    <col min="4354" max="4369" width="18.75" style="142" customWidth="1"/>
    <col min="4370" max="4608" width="9" style="142"/>
    <col min="4609" max="4609" width="23.5" style="142" customWidth="1"/>
    <col min="4610" max="4625" width="18.75" style="142" customWidth="1"/>
    <col min="4626" max="4864" width="9" style="142"/>
    <col min="4865" max="4865" width="23.5" style="142" customWidth="1"/>
    <col min="4866" max="4881" width="18.75" style="142" customWidth="1"/>
    <col min="4882" max="5120" width="9" style="142"/>
    <col min="5121" max="5121" width="23.5" style="142" customWidth="1"/>
    <col min="5122" max="5137" width="18.75" style="142" customWidth="1"/>
    <col min="5138" max="5376" width="9" style="142"/>
    <col min="5377" max="5377" width="23.5" style="142" customWidth="1"/>
    <col min="5378" max="5393" width="18.75" style="142" customWidth="1"/>
    <col min="5394" max="5632" width="9" style="142"/>
    <col min="5633" max="5633" width="23.5" style="142" customWidth="1"/>
    <col min="5634" max="5649" width="18.75" style="142" customWidth="1"/>
    <col min="5650" max="5888" width="9" style="142"/>
    <col min="5889" max="5889" width="23.5" style="142" customWidth="1"/>
    <col min="5890" max="5905" width="18.75" style="142" customWidth="1"/>
    <col min="5906" max="6144" width="9" style="142"/>
    <col min="6145" max="6145" width="23.5" style="142" customWidth="1"/>
    <col min="6146" max="6161" width="18.75" style="142" customWidth="1"/>
    <col min="6162" max="6400" width="9" style="142"/>
    <col min="6401" max="6401" width="23.5" style="142" customWidth="1"/>
    <col min="6402" max="6417" width="18.75" style="142" customWidth="1"/>
    <col min="6418" max="6656" width="9" style="142"/>
    <col min="6657" max="6657" width="23.5" style="142" customWidth="1"/>
    <col min="6658" max="6673" width="18.75" style="142" customWidth="1"/>
    <col min="6674" max="6912" width="9" style="142"/>
    <col min="6913" max="6913" width="23.5" style="142" customWidth="1"/>
    <col min="6914" max="6929" width="18.75" style="142" customWidth="1"/>
    <col min="6930" max="7168" width="9" style="142"/>
    <col min="7169" max="7169" width="23.5" style="142" customWidth="1"/>
    <col min="7170" max="7185" width="18.75" style="142" customWidth="1"/>
    <col min="7186" max="7424" width="9" style="142"/>
    <col min="7425" max="7425" width="23.5" style="142" customWidth="1"/>
    <col min="7426" max="7441" width="18.75" style="142" customWidth="1"/>
    <col min="7442" max="7680" width="9" style="142"/>
    <col min="7681" max="7681" width="23.5" style="142" customWidth="1"/>
    <col min="7682" max="7697" width="18.75" style="142" customWidth="1"/>
    <col min="7698" max="7936" width="9" style="142"/>
    <col min="7937" max="7937" width="23.5" style="142" customWidth="1"/>
    <col min="7938" max="7953" width="18.75" style="142" customWidth="1"/>
    <col min="7954" max="8192" width="9" style="142"/>
    <col min="8193" max="8193" width="23.5" style="142" customWidth="1"/>
    <col min="8194" max="8209" width="18.75" style="142" customWidth="1"/>
    <col min="8210" max="8448" width="9" style="142"/>
    <col min="8449" max="8449" width="23.5" style="142" customWidth="1"/>
    <col min="8450" max="8465" width="18.75" style="142" customWidth="1"/>
    <col min="8466" max="8704" width="9" style="142"/>
    <col min="8705" max="8705" width="23.5" style="142" customWidth="1"/>
    <col min="8706" max="8721" width="18.75" style="142" customWidth="1"/>
    <col min="8722" max="8960" width="9" style="142"/>
    <col min="8961" max="8961" width="23.5" style="142" customWidth="1"/>
    <col min="8962" max="8977" width="18.75" style="142" customWidth="1"/>
    <col min="8978" max="9216" width="9" style="142"/>
    <col min="9217" max="9217" width="23.5" style="142" customWidth="1"/>
    <col min="9218" max="9233" width="18.75" style="142" customWidth="1"/>
    <col min="9234" max="9472" width="9" style="142"/>
    <col min="9473" max="9473" width="23.5" style="142" customWidth="1"/>
    <col min="9474" max="9489" width="18.75" style="142" customWidth="1"/>
    <col min="9490" max="9728" width="9" style="142"/>
    <col min="9729" max="9729" width="23.5" style="142" customWidth="1"/>
    <col min="9730" max="9745" width="18.75" style="142" customWidth="1"/>
    <col min="9746" max="9984" width="9" style="142"/>
    <col min="9985" max="9985" width="23.5" style="142" customWidth="1"/>
    <col min="9986" max="10001" width="18.75" style="142" customWidth="1"/>
    <col min="10002" max="10240" width="9" style="142"/>
    <col min="10241" max="10241" width="23.5" style="142" customWidth="1"/>
    <col min="10242" max="10257" width="18.75" style="142" customWidth="1"/>
    <col min="10258" max="10496" width="9" style="142"/>
    <col min="10497" max="10497" width="23.5" style="142" customWidth="1"/>
    <col min="10498" max="10513" width="18.75" style="142" customWidth="1"/>
    <col min="10514" max="10752" width="9" style="142"/>
    <col min="10753" max="10753" width="23.5" style="142" customWidth="1"/>
    <col min="10754" max="10769" width="18.75" style="142" customWidth="1"/>
    <col min="10770" max="11008" width="9" style="142"/>
    <col min="11009" max="11009" width="23.5" style="142" customWidth="1"/>
    <col min="11010" max="11025" width="18.75" style="142" customWidth="1"/>
    <col min="11026" max="11264" width="9" style="142"/>
    <col min="11265" max="11265" width="23.5" style="142" customWidth="1"/>
    <col min="11266" max="11281" width="18.75" style="142" customWidth="1"/>
    <col min="11282" max="11520" width="9" style="142"/>
    <col min="11521" max="11521" width="23.5" style="142" customWidth="1"/>
    <col min="11522" max="11537" width="18.75" style="142" customWidth="1"/>
    <col min="11538" max="11776" width="9" style="142"/>
    <col min="11777" max="11777" width="23.5" style="142" customWidth="1"/>
    <col min="11778" max="11793" width="18.75" style="142" customWidth="1"/>
    <col min="11794" max="12032" width="9" style="142"/>
    <col min="12033" max="12033" width="23.5" style="142" customWidth="1"/>
    <col min="12034" max="12049" width="18.75" style="142" customWidth="1"/>
    <col min="12050" max="12288" width="9" style="142"/>
    <col min="12289" max="12289" width="23.5" style="142" customWidth="1"/>
    <col min="12290" max="12305" width="18.75" style="142" customWidth="1"/>
    <col min="12306" max="12544" width="9" style="142"/>
    <col min="12545" max="12545" width="23.5" style="142" customWidth="1"/>
    <col min="12546" max="12561" width="18.75" style="142" customWidth="1"/>
    <col min="12562" max="12800" width="9" style="142"/>
    <col min="12801" max="12801" width="23.5" style="142" customWidth="1"/>
    <col min="12802" max="12817" width="18.75" style="142" customWidth="1"/>
    <col min="12818" max="13056" width="9" style="142"/>
    <col min="13057" max="13057" width="23.5" style="142" customWidth="1"/>
    <col min="13058" max="13073" width="18.75" style="142" customWidth="1"/>
    <col min="13074" max="13312" width="9" style="142"/>
    <col min="13313" max="13313" width="23.5" style="142" customWidth="1"/>
    <col min="13314" max="13329" width="18.75" style="142" customWidth="1"/>
    <col min="13330" max="13568" width="9" style="142"/>
    <col min="13569" max="13569" width="23.5" style="142" customWidth="1"/>
    <col min="13570" max="13585" width="18.75" style="142" customWidth="1"/>
    <col min="13586" max="13824" width="9" style="142"/>
    <col min="13825" max="13825" width="23.5" style="142" customWidth="1"/>
    <col min="13826" max="13841" width="18.75" style="142" customWidth="1"/>
    <col min="13842" max="14080" width="9" style="142"/>
    <col min="14081" max="14081" width="23.5" style="142" customWidth="1"/>
    <col min="14082" max="14097" width="18.75" style="142" customWidth="1"/>
    <col min="14098" max="14336" width="9" style="142"/>
    <col min="14337" max="14337" width="23.5" style="142" customWidth="1"/>
    <col min="14338" max="14353" width="18.75" style="142" customWidth="1"/>
    <col min="14354" max="14592" width="9" style="142"/>
    <col min="14593" max="14593" width="23.5" style="142" customWidth="1"/>
    <col min="14594" max="14609" width="18.75" style="142" customWidth="1"/>
    <col min="14610" max="14848" width="9" style="142"/>
    <col min="14849" max="14849" width="23.5" style="142" customWidth="1"/>
    <col min="14850" max="14865" width="18.75" style="142" customWidth="1"/>
    <col min="14866" max="15104" width="9" style="142"/>
    <col min="15105" max="15105" width="23.5" style="142" customWidth="1"/>
    <col min="15106" max="15121" width="18.75" style="142" customWidth="1"/>
    <col min="15122" max="15360" width="9" style="142"/>
    <col min="15361" max="15361" width="23.5" style="142" customWidth="1"/>
    <col min="15362" max="15377" width="18.75" style="142" customWidth="1"/>
    <col min="15378" max="15616" width="9" style="142"/>
    <col min="15617" max="15617" width="23.5" style="142" customWidth="1"/>
    <col min="15618" max="15633" width="18.75" style="142" customWidth="1"/>
    <col min="15634" max="15872" width="9" style="142"/>
    <col min="15873" max="15873" width="23.5" style="142" customWidth="1"/>
    <col min="15874" max="15889" width="18.75" style="142" customWidth="1"/>
    <col min="15890" max="16128" width="9" style="142"/>
    <col min="16129" max="16129" width="23.5" style="142" customWidth="1"/>
    <col min="16130" max="16145" width="18.75" style="142" customWidth="1"/>
    <col min="16146" max="16384" width="9" style="142"/>
  </cols>
  <sheetData>
    <row r="1" spans="1:17" ht="37.5" customHeight="1">
      <c r="A1" s="629" t="s">
        <v>2920</v>
      </c>
      <c r="B1" s="629"/>
      <c r="C1" s="629"/>
      <c r="D1" s="629"/>
      <c r="E1" s="629"/>
      <c r="F1" s="629"/>
      <c r="G1" s="629"/>
      <c r="H1" s="629"/>
      <c r="I1" s="629"/>
      <c r="J1" s="629"/>
      <c r="K1" s="629"/>
      <c r="L1" s="629"/>
      <c r="M1" s="629"/>
      <c r="N1" s="629"/>
      <c r="O1" s="629"/>
      <c r="P1" s="629"/>
      <c r="Q1" s="629"/>
    </row>
    <row r="2" spans="1:17" ht="15" customHeight="1">
      <c r="A2" s="284"/>
      <c r="B2" s="284"/>
      <c r="C2" s="284"/>
      <c r="D2" s="284"/>
      <c r="E2" s="284"/>
      <c r="F2" s="284"/>
      <c r="G2" s="284"/>
      <c r="H2" s="284"/>
      <c r="I2" s="285"/>
      <c r="J2" s="284"/>
      <c r="K2" s="284"/>
      <c r="L2" s="285"/>
      <c r="M2" s="284"/>
      <c r="N2" s="284"/>
      <c r="O2" s="284"/>
      <c r="P2" s="285" t="s">
        <v>2921</v>
      </c>
    </row>
    <row r="3" spans="1:17" ht="15" customHeight="1">
      <c r="A3" s="286" t="s">
        <v>2803</v>
      </c>
      <c r="B3" s="286"/>
      <c r="C3" s="286"/>
      <c r="D3" s="286"/>
      <c r="E3" s="286"/>
      <c r="F3" s="286"/>
      <c r="G3" s="286"/>
      <c r="H3" s="286"/>
      <c r="I3" s="289"/>
      <c r="J3" s="286"/>
      <c r="K3" s="286"/>
      <c r="L3" s="289"/>
      <c r="M3" s="286"/>
      <c r="N3" s="286"/>
      <c r="O3" s="286"/>
      <c r="P3" s="289" t="s">
        <v>1458</v>
      </c>
    </row>
    <row r="4" spans="1:17" ht="37.5" customHeight="1">
      <c r="A4" s="290" t="s">
        <v>2903</v>
      </c>
      <c r="B4" s="290" t="s">
        <v>1516</v>
      </c>
      <c r="C4" s="291" t="s">
        <v>2805</v>
      </c>
      <c r="D4" s="291" t="s">
        <v>2806</v>
      </c>
      <c r="E4" s="291" t="s">
        <v>2807</v>
      </c>
      <c r="F4" s="291" t="s">
        <v>2808</v>
      </c>
      <c r="G4" s="291" t="s">
        <v>2905</v>
      </c>
      <c r="H4" s="291" t="s">
        <v>1511</v>
      </c>
      <c r="I4" s="291" t="s">
        <v>1523</v>
      </c>
      <c r="J4" s="291" t="s">
        <v>1428</v>
      </c>
      <c r="K4" s="291" t="s">
        <v>1429</v>
      </c>
      <c r="L4" s="291" t="s">
        <v>1430</v>
      </c>
      <c r="M4" s="291" t="s">
        <v>1512</v>
      </c>
      <c r="N4" s="291" t="s">
        <v>2922</v>
      </c>
      <c r="O4" s="291" t="s">
        <v>2923</v>
      </c>
      <c r="P4" s="291" t="s">
        <v>2908</v>
      </c>
      <c r="Q4" s="291" t="s">
        <v>1513</v>
      </c>
    </row>
    <row r="5" spans="1:17" s="154" customFormat="1" ht="22.5" customHeight="1">
      <c r="A5" s="374" t="s">
        <v>1518</v>
      </c>
      <c r="B5" s="150">
        <v>357984552109.78998</v>
      </c>
      <c r="C5" s="150">
        <v>277668755924.63</v>
      </c>
      <c r="D5" s="150">
        <v>38172056.799999997</v>
      </c>
      <c r="E5" s="150">
        <v>0</v>
      </c>
      <c r="F5" s="150">
        <v>51836333068.470001</v>
      </c>
      <c r="G5" s="150">
        <v>1183514550.22</v>
      </c>
      <c r="H5" s="150">
        <v>0</v>
      </c>
      <c r="I5" s="150">
        <v>0</v>
      </c>
      <c r="J5" s="150">
        <v>5126454574.5600004</v>
      </c>
      <c r="K5" s="150">
        <v>17058141262.860001</v>
      </c>
      <c r="L5" s="150">
        <v>5048643777.0900002</v>
      </c>
      <c r="M5" s="150">
        <v>24536895.16</v>
      </c>
      <c r="N5" s="150">
        <v>0</v>
      </c>
      <c r="O5" s="150">
        <v>0</v>
      </c>
      <c r="P5" s="150">
        <v>0</v>
      </c>
      <c r="Q5" s="150">
        <v>0</v>
      </c>
    </row>
    <row r="6" spans="1:17" s="154" customFormat="1" ht="22.5" customHeight="1">
      <c r="A6" s="374" t="s">
        <v>1519</v>
      </c>
      <c r="B6" s="150">
        <v>106971014571.83002</v>
      </c>
      <c r="C6" s="150">
        <v>74453276940.990005</v>
      </c>
      <c r="D6" s="150">
        <v>27940058.57</v>
      </c>
      <c r="E6" s="150">
        <v>180085000</v>
      </c>
      <c r="F6" s="150">
        <v>23142073131.959999</v>
      </c>
      <c r="G6" s="150">
        <v>1982261958.3299999</v>
      </c>
      <c r="H6" s="150">
        <v>0</v>
      </c>
      <c r="I6" s="150">
        <v>0</v>
      </c>
      <c r="J6" s="150">
        <v>1311856859.6500001</v>
      </c>
      <c r="K6" s="150">
        <v>3306572846.3099999</v>
      </c>
      <c r="L6" s="150">
        <v>2010129514.5</v>
      </c>
      <c r="M6" s="150">
        <v>498087131.81999999</v>
      </c>
      <c r="N6" s="150">
        <v>45713494.509999998</v>
      </c>
      <c r="O6" s="150">
        <v>0</v>
      </c>
      <c r="P6" s="150">
        <v>13017635.189999999</v>
      </c>
      <c r="Q6" s="150">
        <v>0</v>
      </c>
    </row>
    <row r="7" spans="1:17" s="154" customFormat="1" ht="22.5" customHeight="1">
      <c r="A7" s="374" t="s">
        <v>2924</v>
      </c>
      <c r="B7" s="150">
        <v>99277523553.160004</v>
      </c>
      <c r="C7" s="150">
        <v>69261746372.410004</v>
      </c>
      <c r="D7" s="150">
        <v>4552175.25</v>
      </c>
      <c r="E7" s="150">
        <v>180085000</v>
      </c>
      <c r="F7" s="150">
        <v>22180398923.880001</v>
      </c>
      <c r="G7" s="150">
        <v>1248346791.78</v>
      </c>
      <c r="H7" s="150">
        <v>0</v>
      </c>
      <c r="I7" s="150">
        <v>0</v>
      </c>
      <c r="J7" s="150">
        <v>1215663316.4000001</v>
      </c>
      <c r="K7" s="150">
        <v>3242400627.0599999</v>
      </c>
      <c r="L7" s="150">
        <v>1944330346.3800001</v>
      </c>
      <c r="M7" s="161" t="s">
        <v>1445</v>
      </c>
      <c r="N7" s="161" t="s">
        <v>1445</v>
      </c>
      <c r="O7" s="161" t="s">
        <v>1445</v>
      </c>
      <c r="P7" s="161" t="s">
        <v>1445</v>
      </c>
      <c r="Q7" s="150">
        <v>0</v>
      </c>
    </row>
    <row r="8" spans="1:17" s="154" customFormat="1" ht="22.5" customHeight="1">
      <c r="A8" s="374" t="s">
        <v>2925</v>
      </c>
      <c r="B8" s="150">
        <v>0</v>
      </c>
      <c r="C8" s="150">
        <v>0</v>
      </c>
      <c r="D8" s="150">
        <v>0</v>
      </c>
      <c r="E8" s="150">
        <v>0</v>
      </c>
      <c r="F8" s="150">
        <v>0</v>
      </c>
      <c r="G8" s="150">
        <v>0</v>
      </c>
      <c r="H8" s="150">
        <v>0</v>
      </c>
      <c r="I8" s="150">
        <v>0</v>
      </c>
      <c r="J8" s="150">
        <v>0</v>
      </c>
      <c r="K8" s="150">
        <v>0</v>
      </c>
      <c r="L8" s="150">
        <v>0</v>
      </c>
      <c r="M8" s="161" t="s">
        <v>1445</v>
      </c>
      <c r="N8" s="161" t="s">
        <v>1445</v>
      </c>
      <c r="O8" s="161" t="s">
        <v>1445</v>
      </c>
      <c r="P8" s="161" t="s">
        <v>1445</v>
      </c>
      <c r="Q8" s="150">
        <v>0</v>
      </c>
    </row>
    <row r="9" spans="1:17" s="154" customFormat="1" ht="22.5" customHeight="1">
      <c r="A9" s="374" t="s">
        <v>2926</v>
      </c>
      <c r="B9" s="150">
        <v>1243864052.9100001</v>
      </c>
      <c r="C9" s="150">
        <v>0</v>
      </c>
      <c r="D9" s="150">
        <v>22242024.780000001</v>
      </c>
      <c r="E9" s="150">
        <v>0</v>
      </c>
      <c r="F9" s="150">
        <v>0</v>
      </c>
      <c r="G9" s="150">
        <v>704479337.67999995</v>
      </c>
      <c r="H9" s="150">
        <v>0</v>
      </c>
      <c r="I9" s="150">
        <v>0</v>
      </c>
      <c r="J9" s="150">
        <v>0</v>
      </c>
      <c r="K9" s="150">
        <v>0</v>
      </c>
      <c r="L9" s="150">
        <v>0</v>
      </c>
      <c r="M9" s="150">
        <v>458411560.75</v>
      </c>
      <c r="N9" s="150">
        <v>45713494.509999998</v>
      </c>
      <c r="O9" s="150">
        <v>0</v>
      </c>
      <c r="P9" s="150">
        <v>13017635.189999999</v>
      </c>
      <c r="Q9" s="150">
        <v>0</v>
      </c>
    </row>
    <row r="10" spans="1:17" s="154" customFormat="1" ht="22.5" customHeight="1">
      <c r="A10" s="374" t="s">
        <v>2927</v>
      </c>
      <c r="B10" s="150">
        <v>5763242060.1699991</v>
      </c>
      <c r="C10" s="150">
        <v>4561307225.7200003</v>
      </c>
      <c r="D10" s="150">
        <v>1099195.6200000001</v>
      </c>
      <c r="E10" s="150">
        <v>0</v>
      </c>
      <c r="F10" s="150">
        <v>961674208.08000004</v>
      </c>
      <c r="G10" s="150">
        <v>25218959.07</v>
      </c>
      <c r="H10" s="150">
        <v>0</v>
      </c>
      <c r="I10" s="150">
        <v>0</v>
      </c>
      <c r="J10" s="150">
        <v>91093776.819999993</v>
      </c>
      <c r="K10" s="150">
        <v>59464183.229999997</v>
      </c>
      <c r="L10" s="150">
        <v>63353596.659999996</v>
      </c>
      <c r="M10" s="150">
        <v>30914.97</v>
      </c>
      <c r="N10" s="150">
        <v>0</v>
      </c>
      <c r="O10" s="150">
        <v>0</v>
      </c>
      <c r="P10" s="150">
        <v>0</v>
      </c>
      <c r="Q10" s="150">
        <v>0</v>
      </c>
    </row>
    <row r="11" spans="1:17" s="154" customFormat="1" ht="22.5" customHeight="1">
      <c r="A11" s="374" t="s">
        <v>1520</v>
      </c>
      <c r="B11" s="150">
        <v>39051801313.080002</v>
      </c>
      <c r="C11" s="150">
        <v>18059341900</v>
      </c>
      <c r="D11" s="150">
        <v>29910000</v>
      </c>
      <c r="E11" s="150">
        <v>0</v>
      </c>
      <c r="F11" s="150">
        <v>11920090000</v>
      </c>
      <c r="G11" s="150">
        <v>1673950000</v>
      </c>
      <c r="H11" s="150">
        <v>0</v>
      </c>
      <c r="I11" s="150">
        <v>0</v>
      </c>
      <c r="J11" s="150">
        <v>1504191500</v>
      </c>
      <c r="K11" s="150">
        <v>3690362400</v>
      </c>
      <c r="L11" s="150">
        <v>1677200000</v>
      </c>
      <c r="M11" s="150">
        <v>438024383.38</v>
      </c>
      <c r="N11" s="150">
        <v>45713494.509999998</v>
      </c>
      <c r="O11" s="150">
        <v>0</v>
      </c>
      <c r="P11" s="150">
        <v>13017635.189999999</v>
      </c>
      <c r="Q11" s="150">
        <v>0</v>
      </c>
    </row>
    <row r="12" spans="1:17" s="154" customFormat="1" ht="22.5" customHeight="1">
      <c r="A12" s="374" t="s">
        <v>2928</v>
      </c>
      <c r="B12" s="150">
        <v>35048920000</v>
      </c>
      <c r="C12" s="150">
        <v>14790280000</v>
      </c>
      <c r="D12" s="150">
        <v>29910000</v>
      </c>
      <c r="E12" s="150">
        <v>0</v>
      </c>
      <c r="F12" s="150">
        <v>11920090000</v>
      </c>
      <c r="G12" s="150">
        <v>1673950000</v>
      </c>
      <c r="H12" s="150">
        <v>0</v>
      </c>
      <c r="I12" s="150">
        <v>0</v>
      </c>
      <c r="J12" s="150">
        <v>1440010000</v>
      </c>
      <c r="K12" s="150">
        <v>3517480000</v>
      </c>
      <c r="L12" s="150">
        <v>1677200000</v>
      </c>
      <c r="M12" s="150">
        <v>0</v>
      </c>
      <c r="N12" s="150">
        <v>0</v>
      </c>
      <c r="O12" s="150">
        <v>0</v>
      </c>
      <c r="P12" s="150">
        <v>0</v>
      </c>
      <c r="Q12" s="150">
        <v>0</v>
      </c>
    </row>
    <row r="13" spans="1:17" s="154" customFormat="1" ht="22.5" customHeight="1">
      <c r="A13" s="374" t="s">
        <v>1521</v>
      </c>
      <c r="B13" s="150">
        <v>67919213258.750008</v>
      </c>
      <c r="C13" s="150">
        <v>56393935040.990005</v>
      </c>
      <c r="D13" s="150">
        <v>-1969941.4299999997</v>
      </c>
      <c r="E13" s="150">
        <v>180085000</v>
      </c>
      <c r="F13" s="150">
        <v>11221983131.959999</v>
      </c>
      <c r="G13" s="150">
        <v>308311958.32999992</v>
      </c>
      <c r="H13" s="150">
        <v>0</v>
      </c>
      <c r="I13" s="150">
        <v>0</v>
      </c>
      <c r="J13" s="150">
        <v>-192334640.3499999</v>
      </c>
      <c r="K13" s="150">
        <v>-383789553.69000006</v>
      </c>
      <c r="L13" s="150">
        <v>332929514.5</v>
      </c>
      <c r="M13" s="150">
        <v>60062748.439999998</v>
      </c>
      <c r="N13" s="150">
        <v>0</v>
      </c>
      <c r="O13" s="150">
        <v>0</v>
      </c>
      <c r="P13" s="150">
        <v>0</v>
      </c>
      <c r="Q13" s="150">
        <v>0</v>
      </c>
    </row>
    <row r="14" spans="1:17" s="154" customFormat="1" ht="22.5" customHeight="1">
      <c r="A14" s="374" t="s">
        <v>1522</v>
      </c>
      <c r="B14" s="150">
        <v>425903765368.53998</v>
      </c>
      <c r="C14" s="150">
        <v>334062690965.62</v>
      </c>
      <c r="D14" s="150">
        <v>36202115.369999997</v>
      </c>
      <c r="E14" s="150">
        <v>180085000</v>
      </c>
      <c r="F14" s="150">
        <v>63058316200.43</v>
      </c>
      <c r="G14" s="150">
        <v>1491826508.55</v>
      </c>
      <c r="H14" s="150">
        <v>0</v>
      </c>
      <c r="I14" s="150">
        <v>0</v>
      </c>
      <c r="J14" s="150">
        <v>4934119934.210001</v>
      </c>
      <c r="K14" s="150">
        <v>16674351709.17</v>
      </c>
      <c r="L14" s="150">
        <v>5381573291.5900002</v>
      </c>
      <c r="M14" s="150">
        <v>84599643.599999994</v>
      </c>
      <c r="N14" s="150">
        <v>0</v>
      </c>
      <c r="O14" s="150">
        <v>0</v>
      </c>
      <c r="P14" s="150">
        <v>0</v>
      </c>
      <c r="Q14" s="150">
        <v>0</v>
      </c>
    </row>
    <row r="15" spans="1:17" ht="15" customHeight="1">
      <c r="A15" s="307"/>
      <c r="B15" s="307"/>
      <c r="C15" s="307"/>
      <c r="D15" s="307"/>
      <c r="E15" s="307"/>
      <c r="F15" s="307"/>
      <c r="G15" s="307"/>
      <c r="H15" s="307"/>
      <c r="I15" s="307"/>
      <c r="J15" s="307"/>
      <c r="K15" s="307"/>
      <c r="L15" s="307"/>
      <c r="M15" s="307"/>
      <c r="N15" s="307"/>
      <c r="O15" s="307"/>
      <c r="P15" s="307"/>
      <c r="Q15" s="227"/>
    </row>
  </sheetData>
  <mergeCells count="1">
    <mergeCell ref="A1:Q1"/>
  </mergeCells>
  <phoneticPr fontId="23" type="noConversion"/>
  <pageMargins left="0.74803149606299213" right="0.74803149606299213" top="0.98425196850393704" bottom="0.98425196850393704" header="0.51181102362204722" footer="0.51181102362204722"/>
  <pageSetup paperSize="8" scale="70" orientation="landscape" errors="blank" r:id="rId1"/>
  <headerFooter alignWithMargins="0"/>
</worksheet>
</file>

<file path=xl/worksheets/sheet36.xml><?xml version="1.0" encoding="utf-8"?>
<worksheet xmlns="http://schemas.openxmlformats.org/spreadsheetml/2006/main" xmlns:r="http://schemas.openxmlformats.org/officeDocument/2006/relationships">
  <sheetPr>
    <pageSetUpPr fitToPage="1"/>
  </sheetPr>
  <dimension ref="A1:L22"/>
  <sheetViews>
    <sheetView zoomScaleNormal="100" workbookViewId="0">
      <selection activeCell="L22" sqref="L22"/>
    </sheetView>
  </sheetViews>
  <sheetFormatPr defaultRowHeight="14.25" customHeight="1"/>
  <cols>
    <col min="1" max="1" width="18" style="142" customWidth="1"/>
    <col min="2" max="12" width="18.75" style="142" customWidth="1"/>
    <col min="13" max="256" width="9" style="142"/>
    <col min="257" max="257" width="18" style="142" customWidth="1"/>
    <col min="258" max="268" width="18.75" style="142" customWidth="1"/>
    <col min="269" max="512" width="9" style="142"/>
    <col min="513" max="513" width="18" style="142" customWidth="1"/>
    <col min="514" max="524" width="18.75" style="142" customWidth="1"/>
    <col min="525" max="768" width="9" style="142"/>
    <col min="769" max="769" width="18" style="142" customWidth="1"/>
    <col min="770" max="780" width="18.75" style="142" customWidth="1"/>
    <col min="781" max="1024" width="9" style="142"/>
    <col min="1025" max="1025" width="18" style="142" customWidth="1"/>
    <col min="1026" max="1036" width="18.75" style="142" customWidth="1"/>
    <col min="1037" max="1280" width="9" style="142"/>
    <col min="1281" max="1281" width="18" style="142" customWidth="1"/>
    <col min="1282" max="1292" width="18.75" style="142" customWidth="1"/>
    <col min="1293" max="1536" width="9" style="142"/>
    <col min="1537" max="1537" width="18" style="142" customWidth="1"/>
    <col min="1538" max="1548" width="18.75" style="142" customWidth="1"/>
    <col min="1549" max="1792" width="9" style="142"/>
    <col min="1793" max="1793" width="18" style="142" customWidth="1"/>
    <col min="1794" max="1804" width="18.75" style="142" customWidth="1"/>
    <col min="1805" max="2048" width="9" style="142"/>
    <col min="2049" max="2049" width="18" style="142" customWidth="1"/>
    <col min="2050" max="2060" width="18.75" style="142" customWidth="1"/>
    <col min="2061" max="2304" width="9" style="142"/>
    <col min="2305" max="2305" width="18" style="142" customWidth="1"/>
    <col min="2306" max="2316" width="18.75" style="142" customWidth="1"/>
    <col min="2317" max="2560" width="9" style="142"/>
    <col min="2561" max="2561" width="18" style="142" customWidth="1"/>
    <col min="2562" max="2572" width="18.75" style="142" customWidth="1"/>
    <col min="2573" max="2816" width="9" style="142"/>
    <col min="2817" max="2817" width="18" style="142" customWidth="1"/>
    <col min="2818" max="2828" width="18.75" style="142" customWidth="1"/>
    <col min="2829" max="3072" width="9" style="142"/>
    <col min="3073" max="3073" width="18" style="142" customWidth="1"/>
    <col min="3074" max="3084" width="18.75" style="142" customWidth="1"/>
    <col min="3085" max="3328" width="9" style="142"/>
    <col min="3329" max="3329" width="18" style="142" customWidth="1"/>
    <col min="3330" max="3340" width="18.75" style="142" customWidth="1"/>
    <col min="3341" max="3584" width="9" style="142"/>
    <col min="3585" max="3585" width="18" style="142" customWidth="1"/>
    <col min="3586" max="3596" width="18.75" style="142" customWidth="1"/>
    <col min="3597" max="3840" width="9" style="142"/>
    <col min="3841" max="3841" width="18" style="142" customWidth="1"/>
    <col min="3842" max="3852" width="18.75" style="142" customWidth="1"/>
    <col min="3853" max="4096" width="9" style="142"/>
    <col min="4097" max="4097" width="18" style="142" customWidth="1"/>
    <col min="4098" max="4108" width="18.75" style="142" customWidth="1"/>
    <col min="4109" max="4352" width="9" style="142"/>
    <col min="4353" max="4353" width="18" style="142" customWidth="1"/>
    <col min="4354" max="4364" width="18.75" style="142" customWidth="1"/>
    <col min="4365" max="4608" width="9" style="142"/>
    <col min="4609" max="4609" width="18" style="142" customWidth="1"/>
    <col min="4610" max="4620" width="18.75" style="142" customWidth="1"/>
    <col min="4621" max="4864" width="9" style="142"/>
    <col min="4865" max="4865" width="18" style="142" customWidth="1"/>
    <col min="4866" max="4876" width="18.75" style="142" customWidth="1"/>
    <col min="4877" max="5120" width="9" style="142"/>
    <col min="5121" max="5121" width="18" style="142" customWidth="1"/>
    <col min="5122" max="5132" width="18.75" style="142" customWidth="1"/>
    <col min="5133" max="5376" width="9" style="142"/>
    <col min="5377" max="5377" width="18" style="142" customWidth="1"/>
    <col min="5378" max="5388" width="18.75" style="142" customWidth="1"/>
    <col min="5389" max="5632" width="9" style="142"/>
    <col min="5633" max="5633" width="18" style="142" customWidth="1"/>
    <col min="5634" max="5644" width="18.75" style="142" customWidth="1"/>
    <col min="5645" max="5888" width="9" style="142"/>
    <col min="5889" max="5889" width="18" style="142" customWidth="1"/>
    <col min="5890" max="5900" width="18.75" style="142" customWidth="1"/>
    <col min="5901" max="6144" width="9" style="142"/>
    <col min="6145" max="6145" width="18" style="142" customWidth="1"/>
    <col min="6146" max="6156" width="18.75" style="142" customWidth="1"/>
    <col min="6157" max="6400" width="9" style="142"/>
    <col min="6401" max="6401" width="18" style="142" customWidth="1"/>
    <col min="6402" max="6412" width="18.75" style="142" customWidth="1"/>
    <col min="6413" max="6656" width="9" style="142"/>
    <col min="6657" max="6657" width="18" style="142" customWidth="1"/>
    <col min="6658" max="6668" width="18.75" style="142" customWidth="1"/>
    <col min="6669" max="6912" width="9" style="142"/>
    <col min="6913" max="6913" width="18" style="142" customWidth="1"/>
    <col min="6914" max="6924" width="18.75" style="142" customWidth="1"/>
    <col min="6925" max="7168" width="9" style="142"/>
    <col min="7169" max="7169" width="18" style="142" customWidth="1"/>
    <col min="7170" max="7180" width="18.75" style="142" customWidth="1"/>
    <col min="7181" max="7424" width="9" style="142"/>
    <col min="7425" max="7425" width="18" style="142" customWidth="1"/>
    <col min="7426" max="7436" width="18.75" style="142" customWidth="1"/>
    <col min="7437" max="7680" width="9" style="142"/>
    <col min="7681" max="7681" width="18" style="142" customWidth="1"/>
    <col min="7682" max="7692" width="18.75" style="142" customWidth="1"/>
    <col min="7693" max="7936" width="9" style="142"/>
    <col min="7937" max="7937" width="18" style="142" customWidth="1"/>
    <col min="7938" max="7948" width="18.75" style="142" customWidth="1"/>
    <col min="7949" max="8192" width="9" style="142"/>
    <col min="8193" max="8193" width="18" style="142" customWidth="1"/>
    <col min="8194" max="8204" width="18.75" style="142" customWidth="1"/>
    <col min="8205" max="8448" width="9" style="142"/>
    <col min="8449" max="8449" width="18" style="142" customWidth="1"/>
    <col min="8450" max="8460" width="18.75" style="142" customWidth="1"/>
    <col min="8461" max="8704" width="9" style="142"/>
    <col min="8705" max="8705" width="18" style="142" customWidth="1"/>
    <col min="8706" max="8716" width="18.75" style="142" customWidth="1"/>
    <col min="8717" max="8960" width="9" style="142"/>
    <col min="8961" max="8961" width="18" style="142" customWidth="1"/>
    <col min="8962" max="8972" width="18.75" style="142" customWidth="1"/>
    <col min="8973" max="9216" width="9" style="142"/>
    <col min="9217" max="9217" width="18" style="142" customWidth="1"/>
    <col min="9218" max="9228" width="18.75" style="142" customWidth="1"/>
    <col min="9229" max="9472" width="9" style="142"/>
    <col min="9473" max="9473" width="18" style="142" customWidth="1"/>
    <col min="9474" max="9484" width="18.75" style="142" customWidth="1"/>
    <col min="9485" max="9728" width="9" style="142"/>
    <col min="9729" max="9729" width="18" style="142" customWidth="1"/>
    <col min="9730" max="9740" width="18.75" style="142" customWidth="1"/>
    <col min="9741" max="9984" width="9" style="142"/>
    <col min="9985" max="9985" width="18" style="142" customWidth="1"/>
    <col min="9986" max="9996" width="18.75" style="142" customWidth="1"/>
    <col min="9997" max="10240" width="9" style="142"/>
    <col min="10241" max="10241" width="18" style="142" customWidth="1"/>
    <col min="10242" max="10252" width="18.75" style="142" customWidth="1"/>
    <col min="10253" max="10496" width="9" style="142"/>
    <col min="10497" max="10497" width="18" style="142" customWidth="1"/>
    <col min="10498" max="10508" width="18.75" style="142" customWidth="1"/>
    <col min="10509" max="10752" width="9" style="142"/>
    <col min="10753" max="10753" width="18" style="142" customWidth="1"/>
    <col min="10754" max="10764" width="18.75" style="142" customWidth="1"/>
    <col min="10765" max="11008" width="9" style="142"/>
    <col min="11009" max="11009" width="18" style="142" customWidth="1"/>
    <col min="11010" max="11020" width="18.75" style="142" customWidth="1"/>
    <col min="11021" max="11264" width="9" style="142"/>
    <col min="11265" max="11265" width="18" style="142" customWidth="1"/>
    <col min="11266" max="11276" width="18.75" style="142" customWidth="1"/>
    <col min="11277" max="11520" width="9" style="142"/>
    <col min="11521" max="11521" width="18" style="142" customWidth="1"/>
    <col min="11522" max="11532" width="18.75" style="142" customWidth="1"/>
    <col min="11533" max="11776" width="9" style="142"/>
    <col min="11777" max="11777" width="18" style="142" customWidth="1"/>
    <col min="11778" max="11788" width="18.75" style="142" customWidth="1"/>
    <col min="11789" max="12032" width="9" style="142"/>
    <col min="12033" max="12033" width="18" style="142" customWidth="1"/>
    <col min="12034" max="12044" width="18.75" style="142" customWidth="1"/>
    <col min="12045" max="12288" width="9" style="142"/>
    <col min="12289" max="12289" width="18" style="142" customWidth="1"/>
    <col min="12290" max="12300" width="18.75" style="142" customWidth="1"/>
    <col min="12301" max="12544" width="9" style="142"/>
    <col min="12545" max="12545" width="18" style="142" customWidth="1"/>
    <col min="12546" max="12556" width="18.75" style="142" customWidth="1"/>
    <col min="12557" max="12800" width="9" style="142"/>
    <col min="12801" max="12801" width="18" style="142" customWidth="1"/>
    <col min="12802" max="12812" width="18.75" style="142" customWidth="1"/>
    <col min="12813" max="13056" width="9" style="142"/>
    <col min="13057" max="13057" width="18" style="142" customWidth="1"/>
    <col min="13058" max="13068" width="18.75" style="142" customWidth="1"/>
    <col min="13069" max="13312" width="9" style="142"/>
    <col min="13313" max="13313" width="18" style="142" customWidth="1"/>
    <col min="13314" max="13324" width="18.75" style="142" customWidth="1"/>
    <col min="13325" max="13568" width="9" style="142"/>
    <col min="13569" max="13569" width="18" style="142" customWidth="1"/>
    <col min="13570" max="13580" width="18.75" style="142" customWidth="1"/>
    <col min="13581" max="13824" width="9" style="142"/>
    <col min="13825" max="13825" width="18" style="142" customWidth="1"/>
    <col min="13826" max="13836" width="18.75" style="142" customWidth="1"/>
    <col min="13837" max="14080" width="9" style="142"/>
    <col min="14081" max="14081" width="18" style="142" customWidth="1"/>
    <col min="14082" max="14092" width="18.75" style="142" customWidth="1"/>
    <col min="14093" max="14336" width="9" style="142"/>
    <col min="14337" max="14337" width="18" style="142" customWidth="1"/>
    <col min="14338" max="14348" width="18.75" style="142" customWidth="1"/>
    <col min="14349" max="14592" width="9" style="142"/>
    <col min="14593" max="14593" width="18" style="142" customWidth="1"/>
    <col min="14594" max="14604" width="18.75" style="142" customWidth="1"/>
    <col min="14605" max="14848" width="9" style="142"/>
    <col min="14849" max="14849" width="18" style="142" customWidth="1"/>
    <col min="14850" max="14860" width="18.75" style="142" customWidth="1"/>
    <col min="14861" max="15104" width="9" style="142"/>
    <col min="15105" max="15105" width="18" style="142" customWidth="1"/>
    <col min="15106" max="15116" width="18.75" style="142" customWidth="1"/>
    <col min="15117" max="15360" width="9" style="142"/>
    <col min="15361" max="15361" width="18" style="142" customWidth="1"/>
    <col min="15362" max="15372" width="18.75" style="142" customWidth="1"/>
    <col min="15373" max="15616" width="9" style="142"/>
    <col min="15617" max="15617" width="18" style="142" customWidth="1"/>
    <col min="15618" max="15628" width="18.75" style="142" customWidth="1"/>
    <col min="15629" max="15872" width="9" style="142"/>
    <col min="15873" max="15873" width="18" style="142" customWidth="1"/>
    <col min="15874" max="15884" width="18.75" style="142" customWidth="1"/>
    <col min="15885" max="16128" width="9" style="142"/>
    <col min="16129" max="16129" width="18" style="142" customWidth="1"/>
    <col min="16130" max="16140" width="18.75" style="142" customWidth="1"/>
    <col min="16141" max="16384" width="9" style="142"/>
  </cols>
  <sheetData>
    <row r="1" spans="1:12" ht="37.5" customHeight="1">
      <c r="A1" s="629" t="s">
        <v>2929</v>
      </c>
      <c r="B1" s="629"/>
      <c r="C1" s="629"/>
      <c r="D1" s="629"/>
      <c r="E1" s="629"/>
      <c r="F1" s="629"/>
      <c r="G1" s="629"/>
      <c r="H1" s="629"/>
      <c r="I1" s="629"/>
      <c r="J1" s="629"/>
      <c r="K1" s="629"/>
      <c r="L1" s="629"/>
    </row>
    <row r="2" spans="1:12" ht="15" customHeight="1">
      <c r="A2" s="284"/>
      <c r="B2" s="284"/>
      <c r="C2" s="284"/>
      <c r="D2" s="284"/>
      <c r="E2" s="284"/>
      <c r="F2" s="284"/>
      <c r="G2" s="285"/>
      <c r="H2" s="284"/>
      <c r="I2" s="284"/>
      <c r="J2" s="284"/>
      <c r="K2" s="284"/>
      <c r="L2" s="285" t="s">
        <v>2930</v>
      </c>
    </row>
    <row r="3" spans="1:12" ht="15" customHeight="1">
      <c r="A3" s="286" t="s">
        <v>2803</v>
      </c>
      <c r="B3" s="286"/>
      <c r="C3" s="286"/>
      <c r="D3" s="286"/>
      <c r="E3" s="286"/>
      <c r="F3" s="286"/>
      <c r="G3" s="289"/>
      <c r="H3" s="286"/>
      <c r="I3" s="286"/>
      <c r="J3" s="286"/>
      <c r="K3" s="286"/>
      <c r="L3" s="289" t="s">
        <v>1458</v>
      </c>
    </row>
    <row r="4" spans="1:12" ht="37.5" customHeight="1">
      <c r="A4" s="290" t="s">
        <v>2931</v>
      </c>
      <c r="B4" s="290" t="s">
        <v>1459</v>
      </c>
      <c r="C4" s="291" t="s">
        <v>2805</v>
      </c>
      <c r="D4" s="291" t="s">
        <v>2806</v>
      </c>
      <c r="E4" s="291" t="s">
        <v>2807</v>
      </c>
      <c r="F4" s="291" t="s">
        <v>2808</v>
      </c>
      <c r="G4" s="291" t="s">
        <v>2905</v>
      </c>
      <c r="H4" s="291" t="s">
        <v>1511</v>
      </c>
      <c r="I4" s="291" t="s">
        <v>1523</v>
      </c>
      <c r="J4" s="291" t="s">
        <v>1428</v>
      </c>
      <c r="K4" s="291" t="s">
        <v>1429</v>
      </c>
      <c r="L4" s="291" t="s">
        <v>1430</v>
      </c>
    </row>
    <row r="5" spans="1:12" s="154" customFormat="1" ht="22.5" customHeight="1">
      <c r="A5" s="378" t="s">
        <v>1524</v>
      </c>
      <c r="B5" s="150">
        <v>35482347.460000001</v>
      </c>
      <c r="C5" s="150">
        <v>0</v>
      </c>
      <c r="D5" s="150">
        <v>10725601.99</v>
      </c>
      <c r="E5" s="150">
        <v>0</v>
      </c>
      <c r="F5" s="150">
        <v>0</v>
      </c>
      <c r="G5" s="150">
        <v>24756745.469999999</v>
      </c>
      <c r="H5" s="150">
        <v>0</v>
      </c>
      <c r="I5" s="150">
        <v>0</v>
      </c>
      <c r="J5" s="150">
        <v>0</v>
      </c>
      <c r="K5" s="150">
        <v>0</v>
      </c>
      <c r="L5" s="150">
        <v>0</v>
      </c>
    </row>
    <row r="6" spans="1:12" s="154" customFormat="1" ht="22.5" customHeight="1">
      <c r="A6" s="374" t="s">
        <v>1525</v>
      </c>
      <c r="B6" s="150">
        <v>0</v>
      </c>
      <c r="C6" s="150">
        <v>0</v>
      </c>
      <c r="D6" s="150">
        <v>0</v>
      </c>
      <c r="E6" s="150">
        <v>0</v>
      </c>
      <c r="F6" s="150">
        <v>0</v>
      </c>
      <c r="G6" s="150">
        <v>0</v>
      </c>
      <c r="H6" s="150">
        <v>0</v>
      </c>
      <c r="I6" s="150">
        <v>0</v>
      </c>
      <c r="J6" s="150">
        <v>0</v>
      </c>
      <c r="K6" s="150">
        <v>0</v>
      </c>
      <c r="L6" s="150">
        <v>0</v>
      </c>
    </row>
    <row r="7" spans="1:12" s="154" customFormat="1" ht="22.5" customHeight="1">
      <c r="A7" s="374" t="s">
        <v>1526</v>
      </c>
      <c r="B7" s="150">
        <v>35482347.460000001</v>
      </c>
      <c r="C7" s="150">
        <v>0</v>
      </c>
      <c r="D7" s="150">
        <v>10725601.99</v>
      </c>
      <c r="E7" s="150">
        <v>0</v>
      </c>
      <c r="F7" s="150">
        <v>0</v>
      </c>
      <c r="G7" s="150">
        <v>24756745.469999999</v>
      </c>
      <c r="H7" s="150">
        <v>0</v>
      </c>
      <c r="I7" s="150">
        <v>0</v>
      </c>
      <c r="J7" s="150">
        <v>0</v>
      </c>
      <c r="K7" s="150">
        <v>0</v>
      </c>
      <c r="L7" s="150">
        <v>0</v>
      </c>
    </row>
    <row r="8" spans="1:12" s="154" customFormat="1" ht="22.5" customHeight="1">
      <c r="A8" s="374" t="s">
        <v>1527</v>
      </c>
      <c r="B8" s="150">
        <v>0</v>
      </c>
      <c r="C8" s="150">
        <v>0</v>
      </c>
      <c r="D8" s="150">
        <v>0</v>
      </c>
      <c r="E8" s="150">
        <v>0</v>
      </c>
      <c r="F8" s="150">
        <v>0</v>
      </c>
      <c r="G8" s="150">
        <v>0</v>
      </c>
      <c r="H8" s="150">
        <v>0</v>
      </c>
      <c r="I8" s="150">
        <v>0</v>
      </c>
      <c r="J8" s="150">
        <v>0</v>
      </c>
      <c r="K8" s="150">
        <v>0</v>
      </c>
      <c r="L8" s="150">
        <v>0</v>
      </c>
    </row>
    <row r="9" spans="1:12" s="154" customFormat="1" ht="22.5" customHeight="1">
      <c r="A9" s="374" t="s">
        <v>1528</v>
      </c>
      <c r="B9" s="150">
        <v>729190000</v>
      </c>
      <c r="C9" s="150">
        <v>0</v>
      </c>
      <c r="D9" s="150">
        <v>20530000</v>
      </c>
      <c r="E9" s="150">
        <v>0</v>
      </c>
      <c r="F9" s="150">
        <v>0</v>
      </c>
      <c r="G9" s="150">
        <v>708660000</v>
      </c>
      <c r="H9" s="150">
        <v>0</v>
      </c>
      <c r="I9" s="150">
        <v>0</v>
      </c>
      <c r="J9" s="150">
        <v>0</v>
      </c>
      <c r="K9" s="150">
        <v>0</v>
      </c>
      <c r="L9" s="150">
        <v>0</v>
      </c>
    </row>
    <row r="10" spans="1:12" s="154" customFormat="1" ht="22.5" customHeight="1">
      <c r="A10" s="374" t="s">
        <v>1529</v>
      </c>
      <c r="B10" s="150">
        <v>103740000</v>
      </c>
      <c r="C10" s="150">
        <v>0</v>
      </c>
      <c r="D10" s="150">
        <v>0</v>
      </c>
      <c r="E10" s="150">
        <v>0</v>
      </c>
      <c r="F10" s="150">
        <v>0</v>
      </c>
      <c r="G10" s="150">
        <v>103740000</v>
      </c>
      <c r="H10" s="150">
        <v>0</v>
      </c>
      <c r="I10" s="150">
        <v>0</v>
      </c>
      <c r="J10" s="150">
        <v>0</v>
      </c>
      <c r="K10" s="150">
        <v>0</v>
      </c>
      <c r="L10" s="150">
        <v>0</v>
      </c>
    </row>
    <row r="11" spans="1:12" s="154" customFormat="1" ht="22.5" customHeight="1">
      <c r="A11" s="374" t="s">
        <v>1530</v>
      </c>
      <c r="B11" s="150">
        <v>0</v>
      </c>
      <c r="C11" s="150">
        <v>0</v>
      </c>
      <c r="D11" s="150">
        <v>0</v>
      </c>
      <c r="E11" s="150">
        <v>0</v>
      </c>
      <c r="F11" s="150">
        <v>0</v>
      </c>
      <c r="G11" s="150">
        <v>0</v>
      </c>
      <c r="H11" s="150">
        <v>0</v>
      </c>
      <c r="I11" s="150">
        <v>0</v>
      </c>
      <c r="J11" s="150">
        <v>0</v>
      </c>
      <c r="K11" s="150">
        <v>0</v>
      </c>
      <c r="L11" s="150">
        <v>0</v>
      </c>
    </row>
    <row r="12" spans="1:12" s="154" customFormat="1" ht="22.5" customHeight="1">
      <c r="A12" s="374" t="s">
        <v>1531</v>
      </c>
      <c r="B12" s="150">
        <v>625450000</v>
      </c>
      <c r="C12" s="150">
        <v>0</v>
      </c>
      <c r="D12" s="150">
        <v>20530000</v>
      </c>
      <c r="E12" s="150">
        <v>0</v>
      </c>
      <c r="F12" s="150">
        <v>0</v>
      </c>
      <c r="G12" s="150">
        <v>604920000</v>
      </c>
      <c r="H12" s="150">
        <v>0</v>
      </c>
      <c r="I12" s="150">
        <v>0</v>
      </c>
      <c r="J12" s="150">
        <v>0</v>
      </c>
      <c r="K12" s="150">
        <v>0</v>
      </c>
      <c r="L12" s="150">
        <v>0</v>
      </c>
    </row>
    <row r="13" spans="1:12" s="154" customFormat="1" ht="22.5" customHeight="1">
      <c r="A13" s="374" t="s">
        <v>1532</v>
      </c>
      <c r="B13" s="150">
        <v>0</v>
      </c>
      <c r="C13" s="150">
        <v>0</v>
      </c>
      <c r="D13" s="150">
        <v>0</v>
      </c>
      <c r="E13" s="150">
        <v>0</v>
      </c>
      <c r="F13" s="150">
        <v>0</v>
      </c>
      <c r="G13" s="150">
        <v>0</v>
      </c>
      <c r="H13" s="150">
        <v>0</v>
      </c>
      <c r="I13" s="150">
        <v>0</v>
      </c>
      <c r="J13" s="150">
        <v>0</v>
      </c>
      <c r="K13" s="150">
        <v>0</v>
      </c>
      <c r="L13" s="150">
        <v>0</v>
      </c>
    </row>
    <row r="14" spans="1:12" s="154" customFormat="1" ht="22.5" customHeight="1">
      <c r="A14" s="374" t="s">
        <v>1533</v>
      </c>
      <c r="B14" s="150">
        <v>726721362.45999992</v>
      </c>
      <c r="C14" s="150">
        <v>0</v>
      </c>
      <c r="D14" s="150">
        <v>22242024.780000001</v>
      </c>
      <c r="E14" s="150">
        <v>0</v>
      </c>
      <c r="F14" s="150">
        <v>0</v>
      </c>
      <c r="G14" s="150">
        <v>704479337.67999995</v>
      </c>
      <c r="H14" s="150">
        <v>0</v>
      </c>
      <c r="I14" s="150">
        <v>0</v>
      </c>
      <c r="J14" s="150">
        <v>0</v>
      </c>
      <c r="K14" s="150">
        <v>0</v>
      </c>
      <c r="L14" s="150">
        <v>0</v>
      </c>
    </row>
    <row r="15" spans="1:12" s="154" customFormat="1" ht="22.5" customHeight="1">
      <c r="A15" s="374" t="s">
        <v>1525</v>
      </c>
      <c r="B15" s="150">
        <v>0</v>
      </c>
      <c r="C15" s="150">
        <v>0</v>
      </c>
      <c r="D15" s="150">
        <v>0</v>
      </c>
      <c r="E15" s="150">
        <v>0</v>
      </c>
      <c r="F15" s="150">
        <v>0</v>
      </c>
      <c r="G15" s="150">
        <v>0</v>
      </c>
      <c r="H15" s="150">
        <v>0</v>
      </c>
      <c r="I15" s="150">
        <v>0</v>
      </c>
      <c r="J15" s="150">
        <v>0</v>
      </c>
      <c r="K15" s="150">
        <v>0</v>
      </c>
      <c r="L15" s="150">
        <v>0</v>
      </c>
    </row>
    <row r="16" spans="1:12" s="154" customFormat="1" ht="22.5" customHeight="1">
      <c r="A16" s="374" t="s">
        <v>1526</v>
      </c>
      <c r="B16" s="150">
        <v>726721362.45999992</v>
      </c>
      <c r="C16" s="150">
        <v>0</v>
      </c>
      <c r="D16" s="150">
        <v>22242024.780000001</v>
      </c>
      <c r="E16" s="150">
        <v>0</v>
      </c>
      <c r="F16" s="150">
        <v>0</v>
      </c>
      <c r="G16" s="150">
        <v>704479337.67999995</v>
      </c>
      <c r="H16" s="150">
        <v>0</v>
      </c>
      <c r="I16" s="150">
        <v>0</v>
      </c>
      <c r="J16" s="150">
        <v>0</v>
      </c>
      <c r="K16" s="150">
        <v>0</v>
      </c>
      <c r="L16" s="150">
        <v>0</v>
      </c>
    </row>
    <row r="17" spans="1:12" s="154" customFormat="1" ht="22.5" customHeight="1">
      <c r="A17" s="374" t="s">
        <v>1527</v>
      </c>
      <c r="B17" s="150">
        <v>0</v>
      </c>
      <c r="C17" s="150">
        <v>0</v>
      </c>
      <c r="D17" s="150">
        <v>0</v>
      </c>
      <c r="E17" s="150">
        <v>0</v>
      </c>
      <c r="F17" s="150">
        <v>0</v>
      </c>
      <c r="G17" s="150">
        <v>0</v>
      </c>
      <c r="H17" s="150">
        <v>0</v>
      </c>
      <c r="I17" s="150">
        <v>0</v>
      </c>
      <c r="J17" s="150">
        <v>0</v>
      </c>
      <c r="K17" s="150">
        <v>0</v>
      </c>
      <c r="L17" s="150">
        <v>0</v>
      </c>
    </row>
    <row r="18" spans="1:12" s="154" customFormat="1" ht="22.5" customHeight="1">
      <c r="A18" s="374" t="s">
        <v>1534</v>
      </c>
      <c r="B18" s="150">
        <v>37950985</v>
      </c>
      <c r="C18" s="150">
        <v>0</v>
      </c>
      <c r="D18" s="150">
        <v>9013577.2100000009</v>
      </c>
      <c r="E18" s="150">
        <v>0</v>
      </c>
      <c r="F18" s="150">
        <v>0</v>
      </c>
      <c r="G18" s="150">
        <v>28937407.789999999</v>
      </c>
      <c r="H18" s="150">
        <v>0</v>
      </c>
      <c r="I18" s="150">
        <v>0</v>
      </c>
      <c r="J18" s="150">
        <v>0</v>
      </c>
      <c r="K18" s="150">
        <v>0</v>
      </c>
      <c r="L18" s="150">
        <v>0</v>
      </c>
    </row>
    <row r="19" spans="1:12" s="154" customFormat="1" ht="22.5" customHeight="1">
      <c r="A19" s="374" t="s">
        <v>1525</v>
      </c>
      <c r="B19" s="150">
        <v>0</v>
      </c>
      <c r="C19" s="150">
        <v>0</v>
      </c>
      <c r="D19" s="150">
        <v>0</v>
      </c>
      <c r="E19" s="150">
        <v>0</v>
      </c>
      <c r="F19" s="150">
        <v>0</v>
      </c>
      <c r="G19" s="150">
        <v>0</v>
      </c>
      <c r="H19" s="150">
        <v>0</v>
      </c>
      <c r="I19" s="150">
        <v>0</v>
      </c>
      <c r="J19" s="150">
        <v>0</v>
      </c>
      <c r="K19" s="150">
        <v>0</v>
      </c>
      <c r="L19" s="150">
        <v>0</v>
      </c>
    </row>
    <row r="20" spans="1:12" s="154" customFormat="1" ht="22.5" customHeight="1">
      <c r="A20" s="374" t="s">
        <v>1526</v>
      </c>
      <c r="B20" s="150">
        <v>37950985</v>
      </c>
      <c r="C20" s="150">
        <v>0</v>
      </c>
      <c r="D20" s="150">
        <v>9013577.2100000009</v>
      </c>
      <c r="E20" s="150">
        <v>0</v>
      </c>
      <c r="F20" s="150">
        <v>0</v>
      </c>
      <c r="G20" s="150">
        <v>28937407.789999999</v>
      </c>
      <c r="H20" s="150">
        <v>0</v>
      </c>
      <c r="I20" s="150">
        <v>0</v>
      </c>
      <c r="J20" s="150">
        <v>0</v>
      </c>
      <c r="K20" s="150">
        <v>0</v>
      </c>
      <c r="L20" s="150">
        <v>0</v>
      </c>
    </row>
    <row r="21" spans="1:12" s="154" customFormat="1" ht="22.5" customHeight="1">
      <c r="A21" s="374" t="s">
        <v>1527</v>
      </c>
      <c r="B21" s="150">
        <v>0</v>
      </c>
      <c r="C21" s="150">
        <v>0</v>
      </c>
      <c r="D21" s="150">
        <v>0</v>
      </c>
      <c r="E21" s="150">
        <v>0</v>
      </c>
      <c r="F21" s="150">
        <v>0</v>
      </c>
      <c r="G21" s="150">
        <v>0</v>
      </c>
      <c r="H21" s="150">
        <v>0</v>
      </c>
      <c r="I21" s="150">
        <v>0</v>
      </c>
      <c r="J21" s="150">
        <v>0</v>
      </c>
      <c r="K21" s="150">
        <v>0</v>
      </c>
      <c r="L21" s="150">
        <v>0</v>
      </c>
    </row>
    <row r="22" spans="1:12" s="154" customFormat="1" ht="15" customHeight="1">
      <c r="A22" s="155"/>
      <c r="B22" s="155"/>
      <c r="C22" s="155"/>
      <c r="D22" s="155"/>
      <c r="E22" s="155"/>
      <c r="F22" s="155"/>
      <c r="G22" s="155"/>
      <c r="H22" s="155"/>
      <c r="I22" s="155"/>
      <c r="J22" s="155"/>
      <c r="K22" s="155"/>
      <c r="L22" s="227"/>
    </row>
  </sheetData>
  <mergeCells count="1">
    <mergeCell ref="A1:L1"/>
  </mergeCells>
  <phoneticPr fontId="23" type="noConversion"/>
  <pageMargins left="0.74803149606299213" right="0.74803149606299213" top="0.98425196850393704" bottom="0.98425196850393704" header="0.51181102362204722" footer="0.51181102362204722"/>
  <pageSetup paperSize="8" scale="80" orientation="landscape" errors="blank" r:id="rId1"/>
  <headerFooter alignWithMargins="0"/>
</worksheet>
</file>

<file path=xl/worksheets/sheet37.xml><?xml version="1.0" encoding="utf-8"?>
<worksheet xmlns="http://schemas.openxmlformats.org/spreadsheetml/2006/main" xmlns:r="http://schemas.openxmlformats.org/officeDocument/2006/relationships">
  <sheetPr>
    <pageSetUpPr fitToPage="1"/>
  </sheetPr>
  <dimension ref="A1:F50"/>
  <sheetViews>
    <sheetView topLeftCell="A19" zoomScaleNormal="100" workbookViewId="0">
      <selection activeCell="F48" sqref="F48"/>
    </sheetView>
  </sheetViews>
  <sheetFormatPr defaultRowHeight="14.25" customHeight="1"/>
  <cols>
    <col min="1" max="1" width="36.75" style="142" customWidth="1"/>
    <col min="2" max="2" width="6.25" style="142" customWidth="1"/>
    <col min="3" max="3" width="25" style="142" customWidth="1"/>
    <col min="4" max="4" width="37.25" style="142" customWidth="1"/>
    <col min="5" max="5" width="6.25" style="142" customWidth="1"/>
    <col min="6" max="6" width="25" style="142" customWidth="1"/>
    <col min="7" max="256" width="9" style="142"/>
    <col min="257" max="257" width="36.75" style="142" customWidth="1"/>
    <col min="258" max="258" width="6.25" style="142" customWidth="1"/>
    <col min="259" max="259" width="25" style="142" customWidth="1"/>
    <col min="260" max="260" width="37.25" style="142" customWidth="1"/>
    <col min="261" max="261" width="6.25" style="142" customWidth="1"/>
    <col min="262" max="262" width="25" style="142" customWidth="1"/>
    <col min="263" max="512" width="9" style="142"/>
    <col min="513" max="513" width="36.75" style="142" customWidth="1"/>
    <col min="514" max="514" width="6.25" style="142" customWidth="1"/>
    <col min="515" max="515" width="25" style="142" customWidth="1"/>
    <col min="516" max="516" width="37.25" style="142" customWidth="1"/>
    <col min="517" max="517" width="6.25" style="142" customWidth="1"/>
    <col min="518" max="518" width="25" style="142" customWidth="1"/>
    <col min="519" max="768" width="9" style="142"/>
    <col min="769" max="769" width="36.75" style="142" customWidth="1"/>
    <col min="770" max="770" width="6.25" style="142" customWidth="1"/>
    <col min="771" max="771" width="25" style="142" customWidth="1"/>
    <col min="772" max="772" width="37.25" style="142" customWidth="1"/>
    <col min="773" max="773" width="6.25" style="142" customWidth="1"/>
    <col min="774" max="774" width="25" style="142" customWidth="1"/>
    <col min="775" max="1024" width="9" style="142"/>
    <col min="1025" max="1025" width="36.75" style="142" customWidth="1"/>
    <col min="1026" max="1026" width="6.25" style="142" customWidth="1"/>
    <col min="1027" max="1027" width="25" style="142" customWidth="1"/>
    <col min="1028" max="1028" width="37.25" style="142" customWidth="1"/>
    <col min="1029" max="1029" width="6.25" style="142" customWidth="1"/>
    <col min="1030" max="1030" width="25" style="142" customWidth="1"/>
    <col min="1031" max="1280" width="9" style="142"/>
    <col min="1281" max="1281" width="36.75" style="142" customWidth="1"/>
    <col min="1282" max="1282" width="6.25" style="142" customWidth="1"/>
    <col min="1283" max="1283" width="25" style="142" customWidth="1"/>
    <col min="1284" max="1284" width="37.25" style="142" customWidth="1"/>
    <col min="1285" max="1285" width="6.25" style="142" customWidth="1"/>
    <col min="1286" max="1286" width="25" style="142" customWidth="1"/>
    <col min="1287" max="1536" width="9" style="142"/>
    <col min="1537" max="1537" width="36.75" style="142" customWidth="1"/>
    <col min="1538" max="1538" width="6.25" style="142" customWidth="1"/>
    <col min="1539" max="1539" width="25" style="142" customWidth="1"/>
    <col min="1540" max="1540" width="37.25" style="142" customWidth="1"/>
    <col min="1541" max="1541" width="6.25" style="142" customWidth="1"/>
    <col min="1542" max="1542" width="25" style="142" customWidth="1"/>
    <col min="1543" max="1792" width="9" style="142"/>
    <col min="1793" max="1793" width="36.75" style="142" customWidth="1"/>
    <col min="1794" max="1794" width="6.25" style="142" customWidth="1"/>
    <col min="1795" max="1795" width="25" style="142" customWidth="1"/>
    <col min="1796" max="1796" width="37.25" style="142" customWidth="1"/>
    <col min="1797" max="1797" width="6.25" style="142" customWidth="1"/>
    <col min="1798" max="1798" width="25" style="142" customWidth="1"/>
    <col min="1799" max="2048" width="9" style="142"/>
    <col min="2049" max="2049" width="36.75" style="142" customWidth="1"/>
    <col min="2050" max="2050" width="6.25" style="142" customWidth="1"/>
    <col min="2051" max="2051" width="25" style="142" customWidth="1"/>
    <col min="2052" max="2052" width="37.25" style="142" customWidth="1"/>
    <col min="2053" max="2053" width="6.25" style="142" customWidth="1"/>
    <col min="2054" max="2054" width="25" style="142" customWidth="1"/>
    <col min="2055" max="2304" width="9" style="142"/>
    <col min="2305" max="2305" width="36.75" style="142" customWidth="1"/>
    <col min="2306" max="2306" width="6.25" style="142" customWidth="1"/>
    <col min="2307" max="2307" width="25" style="142" customWidth="1"/>
    <col min="2308" max="2308" width="37.25" style="142" customWidth="1"/>
    <col min="2309" max="2309" width="6.25" style="142" customWidth="1"/>
    <col min="2310" max="2310" width="25" style="142" customWidth="1"/>
    <col min="2311" max="2560" width="9" style="142"/>
    <col min="2561" max="2561" width="36.75" style="142" customWidth="1"/>
    <col min="2562" max="2562" width="6.25" style="142" customWidth="1"/>
    <col min="2563" max="2563" width="25" style="142" customWidth="1"/>
    <col min="2564" max="2564" width="37.25" style="142" customWidth="1"/>
    <col min="2565" max="2565" width="6.25" style="142" customWidth="1"/>
    <col min="2566" max="2566" width="25" style="142" customWidth="1"/>
    <col min="2567" max="2816" width="9" style="142"/>
    <col min="2817" max="2817" width="36.75" style="142" customWidth="1"/>
    <col min="2818" max="2818" width="6.25" style="142" customWidth="1"/>
    <col min="2819" max="2819" width="25" style="142" customWidth="1"/>
    <col min="2820" max="2820" width="37.25" style="142" customWidth="1"/>
    <col min="2821" max="2821" width="6.25" style="142" customWidth="1"/>
    <col min="2822" max="2822" width="25" style="142" customWidth="1"/>
    <col min="2823" max="3072" width="9" style="142"/>
    <col min="3073" max="3073" width="36.75" style="142" customWidth="1"/>
    <col min="3074" max="3074" width="6.25" style="142" customWidth="1"/>
    <col min="3075" max="3075" width="25" style="142" customWidth="1"/>
    <col min="3076" max="3076" width="37.25" style="142" customWidth="1"/>
    <col min="3077" max="3077" width="6.25" style="142" customWidth="1"/>
    <col min="3078" max="3078" width="25" style="142" customWidth="1"/>
    <col min="3079" max="3328" width="9" style="142"/>
    <col min="3329" max="3329" width="36.75" style="142" customWidth="1"/>
    <col min="3330" max="3330" width="6.25" style="142" customWidth="1"/>
    <col min="3331" max="3331" width="25" style="142" customWidth="1"/>
    <col min="3332" max="3332" width="37.25" style="142" customWidth="1"/>
    <col min="3333" max="3333" width="6.25" style="142" customWidth="1"/>
    <col min="3334" max="3334" width="25" style="142" customWidth="1"/>
    <col min="3335" max="3584" width="9" style="142"/>
    <col min="3585" max="3585" width="36.75" style="142" customWidth="1"/>
    <col min="3586" max="3586" width="6.25" style="142" customWidth="1"/>
    <col min="3587" max="3587" width="25" style="142" customWidth="1"/>
    <col min="3588" max="3588" width="37.25" style="142" customWidth="1"/>
    <col min="3589" max="3589" width="6.25" style="142" customWidth="1"/>
    <col min="3590" max="3590" width="25" style="142" customWidth="1"/>
    <col min="3591" max="3840" width="9" style="142"/>
    <col min="3841" max="3841" width="36.75" style="142" customWidth="1"/>
    <col min="3842" max="3842" width="6.25" style="142" customWidth="1"/>
    <col min="3843" max="3843" width="25" style="142" customWidth="1"/>
    <col min="3844" max="3844" width="37.25" style="142" customWidth="1"/>
    <col min="3845" max="3845" width="6.25" style="142" customWidth="1"/>
    <col min="3846" max="3846" width="25" style="142" customWidth="1"/>
    <col min="3847" max="4096" width="9" style="142"/>
    <col min="4097" max="4097" width="36.75" style="142" customWidth="1"/>
    <col min="4098" max="4098" width="6.25" style="142" customWidth="1"/>
    <col min="4099" max="4099" width="25" style="142" customWidth="1"/>
    <col min="4100" max="4100" width="37.25" style="142" customWidth="1"/>
    <col min="4101" max="4101" width="6.25" style="142" customWidth="1"/>
    <col min="4102" max="4102" width="25" style="142" customWidth="1"/>
    <col min="4103" max="4352" width="9" style="142"/>
    <col min="4353" max="4353" width="36.75" style="142" customWidth="1"/>
    <col min="4354" max="4354" width="6.25" style="142" customWidth="1"/>
    <col min="4355" max="4355" width="25" style="142" customWidth="1"/>
    <col min="4356" max="4356" width="37.25" style="142" customWidth="1"/>
    <col min="4357" max="4357" width="6.25" style="142" customWidth="1"/>
    <col min="4358" max="4358" width="25" style="142" customWidth="1"/>
    <col min="4359" max="4608" width="9" style="142"/>
    <col min="4609" max="4609" width="36.75" style="142" customWidth="1"/>
    <col min="4610" max="4610" width="6.25" style="142" customWidth="1"/>
    <col min="4611" max="4611" width="25" style="142" customWidth="1"/>
    <col min="4612" max="4612" width="37.25" style="142" customWidth="1"/>
    <col min="4613" max="4613" width="6.25" style="142" customWidth="1"/>
    <col min="4614" max="4614" width="25" style="142" customWidth="1"/>
    <col min="4615" max="4864" width="9" style="142"/>
    <col min="4865" max="4865" width="36.75" style="142" customWidth="1"/>
    <col min="4866" max="4866" width="6.25" style="142" customWidth="1"/>
    <col min="4867" max="4867" width="25" style="142" customWidth="1"/>
    <col min="4868" max="4868" width="37.25" style="142" customWidth="1"/>
    <col min="4869" max="4869" width="6.25" style="142" customWidth="1"/>
    <col min="4870" max="4870" width="25" style="142" customWidth="1"/>
    <col min="4871" max="5120" width="9" style="142"/>
    <col min="5121" max="5121" width="36.75" style="142" customWidth="1"/>
    <col min="5122" max="5122" width="6.25" style="142" customWidth="1"/>
    <col min="5123" max="5123" width="25" style="142" customWidth="1"/>
    <col min="5124" max="5124" width="37.25" style="142" customWidth="1"/>
    <col min="5125" max="5125" width="6.25" style="142" customWidth="1"/>
    <col min="5126" max="5126" width="25" style="142" customWidth="1"/>
    <col min="5127" max="5376" width="9" style="142"/>
    <col min="5377" max="5377" width="36.75" style="142" customWidth="1"/>
    <col min="5378" max="5378" width="6.25" style="142" customWidth="1"/>
    <col min="5379" max="5379" width="25" style="142" customWidth="1"/>
    <col min="5380" max="5380" width="37.25" style="142" customWidth="1"/>
    <col min="5381" max="5381" width="6.25" style="142" customWidth="1"/>
    <col min="5382" max="5382" width="25" style="142" customWidth="1"/>
    <col min="5383" max="5632" width="9" style="142"/>
    <col min="5633" max="5633" width="36.75" style="142" customWidth="1"/>
    <col min="5634" max="5634" width="6.25" style="142" customWidth="1"/>
    <col min="5635" max="5635" width="25" style="142" customWidth="1"/>
    <col min="5636" max="5636" width="37.25" style="142" customWidth="1"/>
    <col min="5637" max="5637" width="6.25" style="142" customWidth="1"/>
    <col min="5638" max="5638" width="25" style="142" customWidth="1"/>
    <col min="5639" max="5888" width="9" style="142"/>
    <col min="5889" max="5889" width="36.75" style="142" customWidth="1"/>
    <col min="5890" max="5890" width="6.25" style="142" customWidth="1"/>
    <col min="5891" max="5891" width="25" style="142" customWidth="1"/>
    <col min="5892" max="5892" width="37.25" style="142" customWidth="1"/>
    <col min="5893" max="5893" width="6.25" style="142" customWidth="1"/>
    <col min="5894" max="5894" width="25" style="142" customWidth="1"/>
    <col min="5895" max="6144" width="9" style="142"/>
    <col min="6145" max="6145" width="36.75" style="142" customWidth="1"/>
    <col min="6146" max="6146" width="6.25" style="142" customWidth="1"/>
    <col min="6147" max="6147" width="25" style="142" customWidth="1"/>
    <col min="6148" max="6148" width="37.25" style="142" customWidth="1"/>
    <col min="6149" max="6149" width="6.25" style="142" customWidth="1"/>
    <col min="6150" max="6150" width="25" style="142" customWidth="1"/>
    <col min="6151" max="6400" width="9" style="142"/>
    <col min="6401" max="6401" width="36.75" style="142" customWidth="1"/>
    <col min="6402" max="6402" width="6.25" style="142" customWidth="1"/>
    <col min="6403" max="6403" width="25" style="142" customWidth="1"/>
    <col min="6404" max="6404" width="37.25" style="142" customWidth="1"/>
    <col min="6405" max="6405" width="6.25" style="142" customWidth="1"/>
    <col min="6406" max="6406" width="25" style="142" customWidth="1"/>
    <col min="6407" max="6656" width="9" style="142"/>
    <col min="6657" max="6657" width="36.75" style="142" customWidth="1"/>
    <col min="6658" max="6658" width="6.25" style="142" customWidth="1"/>
    <col min="6659" max="6659" width="25" style="142" customWidth="1"/>
    <col min="6660" max="6660" width="37.25" style="142" customWidth="1"/>
    <col min="6661" max="6661" width="6.25" style="142" customWidth="1"/>
    <col min="6662" max="6662" width="25" style="142" customWidth="1"/>
    <col min="6663" max="6912" width="9" style="142"/>
    <col min="6913" max="6913" width="36.75" style="142" customWidth="1"/>
    <col min="6914" max="6914" width="6.25" style="142" customWidth="1"/>
    <col min="6915" max="6915" width="25" style="142" customWidth="1"/>
    <col min="6916" max="6916" width="37.25" style="142" customWidth="1"/>
    <col min="6917" max="6917" width="6.25" style="142" customWidth="1"/>
    <col min="6918" max="6918" width="25" style="142" customWidth="1"/>
    <col min="6919" max="7168" width="9" style="142"/>
    <col min="7169" max="7169" width="36.75" style="142" customWidth="1"/>
    <col min="7170" max="7170" width="6.25" style="142" customWidth="1"/>
    <col min="7171" max="7171" width="25" style="142" customWidth="1"/>
    <col min="7172" max="7172" width="37.25" style="142" customWidth="1"/>
    <col min="7173" max="7173" width="6.25" style="142" customWidth="1"/>
    <col min="7174" max="7174" width="25" style="142" customWidth="1"/>
    <col min="7175" max="7424" width="9" style="142"/>
    <col min="7425" max="7425" width="36.75" style="142" customWidth="1"/>
    <col min="7426" max="7426" width="6.25" style="142" customWidth="1"/>
    <col min="7427" max="7427" width="25" style="142" customWidth="1"/>
    <col min="7428" max="7428" width="37.25" style="142" customWidth="1"/>
    <col min="7429" max="7429" width="6.25" style="142" customWidth="1"/>
    <col min="7430" max="7430" width="25" style="142" customWidth="1"/>
    <col min="7431" max="7680" width="9" style="142"/>
    <col min="7681" max="7681" width="36.75" style="142" customWidth="1"/>
    <col min="7682" max="7682" width="6.25" style="142" customWidth="1"/>
    <col min="7683" max="7683" width="25" style="142" customWidth="1"/>
    <col min="7684" max="7684" width="37.25" style="142" customWidth="1"/>
    <col min="7685" max="7685" width="6.25" style="142" customWidth="1"/>
    <col min="7686" max="7686" width="25" style="142" customWidth="1"/>
    <col min="7687" max="7936" width="9" style="142"/>
    <col min="7937" max="7937" width="36.75" style="142" customWidth="1"/>
    <col min="7938" max="7938" width="6.25" style="142" customWidth="1"/>
    <col min="7939" max="7939" width="25" style="142" customWidth="1"/>
    <col min="7940" max="7940" width="37.25" style="142" customWidth="1"/>
    <col min="7941" max="7941" width="6.25" style="142" customWidth="1"/>
    <col min="7942" max="7942" width="25" style="142" customWidth="1"/>
    <col min="7943" max="8192" width="9" style="142"/>
    <col min="8193" max="8193" width="36.75" style="142" customWidth="1"/>
    <col min="8194" max="8194" width="6.25" style="142" customWidth="1"/>
    <col min="8195" max="8195" width="25" style="142" customWidth="1"/>
    <col min="8196" max="8196" width="37.25" style="142" customWidth="1"/>
    <col min="8197" max="8197" width="6.25" style="142" customWidth="1"/>
    <col min="8198" max="8198" width="25" style="142" customWidth="1"/>
    <col min="8199" max="8448" width="9" style="142"/>
    <col min="8449" max="8449" width="36.75" style="142" customWidth="1"/>
    <col min="8450" max="8450" width="6.25" style="142" customWidth="1"/>
    <col min="8451" max="8451" width="25" style="142" customWidth="1"/>
    <col min="8452" max="8452" width="37.25" style="142" customWidth="1"/>
    <col min="8453" max="8453" width="6.25" style="142" customWidth="1"/>
    <col min="8454" max="8454" width="25" style="142" customWidth="1"/>
    <col min="8455" max="8704" width="9" style="142"/>
    <col min="8705" max="8705" width="36.75" style="142" customWidth="1"/>
    <col min="8706" max="8706" width="6.25" style="142" customWidth="1"/>
    <col min="8707" max="8707" width="25" style="142" customWidth="1"/>
    <col min="8708" max="8708" width="37.25" style="142" customWidth="1"/>
    <col min="8709" max="8709" width="6.25" style="142" customWidth="1"/>
    <col min="8710" max="8710" width="25" style="142" customWidth="1"/>
    <col min="8711" max="8960" width="9" style="142"/>
    <col min="8961" max="8961" width="36.75" style="142" customWidth="1"/>
    <col min="8962" max="8962" width="6.25" style="142" customWidth="1"/>
    <col min="8963" max="8963" width="25" style="142" customWidth="1"/>
    <col min="8964" max="8964" width="37.25" style="142" customWidth="1"/>
    <col min="8965" max="8965" width="6.25" style="142" customWidth="1"/>
    <col min="8966" max="8966" width="25" style="142" customWidth="1"/>
    <col min="8967" max="9216" width="9" style="142"/>
    <col min="9217" max="9217" width="36.75" style="142" customWidth="1"/>
    <col min="9218" max="9218" width="6.25" style="142" customWidth="1"/>
    <col min="9219" max="9219" width="25" style="142" customWidth="1"/>
    <col min="9220" max="9220" width="37.25" style="142" customWidth="1"/>
    <col min="9221" max="9221" width="6.25" style="142" customWidth="1"/>
    <col min="9222" max="9222" width="25" style="142" customWidth="1"/>
    <col min="9223" max="9472" width="9" style="142"/>
    <col min="9473" max="9473" width="36.75" style="142" customWidth="1"/>
    <col min="9474" max="9474" width="6.25" style="142" customWidth="1"/>
    <col min="9475" max="9475" width="25" style="142" customWidth="1"/>
    <col min="9476" max="9476" width="37.25" style="142" customWidth="1"/>
    <col min="9477" max="9477" width="6.25" style="142" customWidth="1"/>
    <col min="9478" max="9478" width="25" style="142" customWidth="1"/>
    <col min="9479" max="9728" width="9" style="142"/>
    <col min="9729" max="9729" width="36.75" style="142" customWidth="1"/>
    <col min="9730" max="9730" width="6.25" style="142" customWidth="1"/>
    <col min="9731" max="9731" width="25" style="142" customWidth="1"/>
    <col min="9732" max="9732" width="37.25" style="142" customWidth="1"/>
    <col min="9733" max="9733" width="6.25" style="142" customWidth="1"/>
    <col min="9734" max="9734" width="25" style="142" customWidth="1"/>
    <col min="9735" max="9984" width="9" style="142"/>
    <col min="9985" max="9985" width="36.75" style="142" customWidth="1"/>
    <col min="9986" max="9986" width="6.25" style="142" customWidth="1"/>
    <col min="9987" max="9987" width="25" style="142" customWidth="1"/>
    <col min="9988" max="9988" width="37.25" style="142" customWidth="1"/>
    <col min="9989" max="9989" width="6.25" style="142" customWidth="1"/>
    <col min="9990" max="9990" width="25" style="142" customWidth="1"/>
    <col min="9991" max="10240" width="9" style="142"/>
    <col min="10241" max="10241" width="36.75" style="142" customWidth="1"/>
    <col min="10242" max="10242" width="6.25" style="142" customWidth="1"/>
    <col min="10243" max="10243" width="25" style="142" customWidth="1"/>
    <col min="10244" max="10244" width="37.25" style="142" customWidth="1"/>
    <col min="10245" max="10245" width="6.25" style="142" customWidth="1"/>
    <col min="10246" max="10246" width="25" style="142" customWidth="1"/>
    <col min="10247" max="10496" width="9" style="142"/>
    <col min="10497" max="10497" width="36.75" style="142" customWidth="1"/>
    <col min="10498" max="10498" width="6.25" style="142" customWidth="1"/>
    <col min="10499" max="10499" width="25" style="142" customWidth="1"/>
    <col min="10500" max="10500" width="37.25" style="142" customWidth="1"/>
    <col min="10501" max="10501" width="6.25" style="142" customWidth="1"/>
    <col min="10502" max="10502" width="25" style="142" customWidth="1"/>
    <col min="10503" max="10752" width="9" style="142"/>
    <col min="10753" max="10753" width="36.75" style="142" customWidth="1"/>
    <col min="10754" max="10754" width="6.25" style="142" customWidth="1"/>
    <col min="10755" max="10755" width="25" style="142" customWidth="1"/>
    <col min="10756" max="10756" width="37.25" style="142" customWidth="1"/>
    <col min="10757" max="10757" width="6.25" style="142" customWidth="1"/>
    <col min="10758" max="10758" width="25" style="142" customWidth="1"/>
    <col min="10759" max="11008" width="9" style="142"/>
    <col min="11009" max="11009" width="36.75" style="142" customWidth="1"/>
    <col min="11010" max="11010" width="6.25" style="142" customWidth="1"/>
    <col min="11011" max="11011" width="25" style="142" customWidth="1"/>
    <col min="11012" max="11012" width="37.25" style="142" customWidth="1"/>
    <col min="11013" max="11013" width="6.25" style="142" customWidth="1"/>
    <col min="11014" max="11014" width="25" style="142" customWidth="1"/>
    <col min="11015" max="11264" width="9" style="142"/>
    <col min="11265" max="11265" width="36.75" style="142" customWidth="1"/>
    <col min="11266" max="11266" width="6.25" style="142" customWidth="1"/>
    <col min="11267" max="11267" width="25" style="142" customWidth="1"/>
    <col min="11268" max="11268" width="37.25" style="142" customWidth="1"/>
    <col min="11269" max="11269" width="6.25" style="142" customWidth="1"/>
    <col min="11270" max="11270" width="25" style="142" customWidth="1"/>
    <col min="11271" max="11520" width="9" style="142"/>
    <col min="11521" max="11521" width="36.75" style="142" customWidth="1"/>
    <col min="11522" max="11522" width="6.25" style="142" customWidth="1"/>
    <col min="11523" max="11523" width="25" style="142" customWidth="1"/>
    <col min="11524" max="11524" width="37.25" style="142" customWidth="1"/>
    <col min="11525" max="11525" width="6.25" style="142" customWidth="1"/>
    <col min="11526" max="11526" width="25" style="142" customWidth="1"/>
    <col min="11527" max="11776" width="9" style="142"/>
    <col min="11777" max="11777" width="36.75" style="142" customWidth="1"/>
    <col min="11778" max="11778" width="6.25" style="142" customWidth="1"/>
    <col min="11779" max="11779" width="25" style="142" customWidth="1"/>
    <col min="11780" max="11780" width="37.25" style="142" customWidth="1"/>
    <col min="11781" max="11781" width="6.25" style="142" customWidth="1"/>
    <col min="11782" max="11782" width="25" style="142" customWidth="1"/>
    <col min="11783" max="12032" width="9" style="142"/>
    <col min="12033" max="12033" width="36.75" style="142" customWidth="1"/>
    <col min="12034" max="12034" width="6.25" style="142" customWidth="1"/>
    <col min="12035" max="12035" width="25" style="142" customWidth="1"/>
    <col min="12036" max="12036" width="37.25" style="142" customWidth="1"/>
    <col min="12037" max="12037" width="6.25" style="142" customWidth="1"/>
    <col min="12038" max="12038" width="25" style="142" customWidth="1"/>
    <col min="12039" max="12288" width="9" style="142"/>
    <col min="12289" max="12289" width="36.75" style="142" customWidth="1"/>
    <col min="12290" max="12290" width="6.25" style="142" customWidth="1"/>
    <col min="12291" max="12291" width="25" style="142" customWidth="1"/>
    <col min="12292" max="12292" width="37.25" style="142" customWidth="1"/>
    <col min="12293" max="12293" width="6.25" style="142" customWidth="1"/>
    <col min="12294" max="12294" width="25" style="142" customWidth="1"/>
    <col min="12295" max="12544" width="9" style="142"/>
    <col min="12545" max="12545" width="36.75" style="142" customWidth="1"/>
    <col min="12546" max="12546" width="6.25" style="142" customWidth="1"/>
    <col min="12547" max="12547" width="25" style="142" customWidth="1"/>
    <col min="12548" max="12548" width="37.25" style="142" customWidth="1"/>
    <col min="12549" max="12549" width="6.25" style="142" customWidth="1"/>
    <col min="12550" max="12550" width="25" style="142" customWidth="1"/>
    <col min="12551" max="12800" width="9" style="142"/>
    <col min="12801" max="12801" width="36.75" style="142" customWidth="1"/>
    <col min="12802" max="12802" width="6.25" style="142" customWidth="1"/>
    <col min="12803" max="12803" width="25" style="142" customWidth="1"/>
    <col min="12804" max="12804" width="37.25" style="142" customWidth="1"/>
    <col min="12805" max="12805" width="6.25" style="142" customWidth="1"/>
    <col min="12806" max="12806" width="25" style="142" customWidth="1"/>
    <col min="12807" max="13056" width="9" style="142"/>
    <col min="13057" max="13057" width="36.75" style="142" customWidth="1"/>
    <col min="13058" max="13058" width="6.25" style="142" customWidth="1"/>
    <col min="13059" max="13059" width="25" style="142" customWidth="1"/>
    <col min="13060" max="13060" width="37.25" style="142" customWidth="1"/>
    <col min="13061" max="13061" width="6.25" style="142" customWidth="1"/>
    <col min="13062" max="13062" width="25" style="142" customWidth="1"/>
    <col min="13063" max="13312" width="9" style="142"/>
    <col min="13313" max="13313" width="36.75" style="142" customWidth="1"/>
    <col min="13314" max="13314" width="6.25" style="142" customWidth="1"/>
    <col min="13315" max="13315" width="25" style="142" customWidth="1"/>
    <col min="13316" max="13316" width="37.25" style="142" customWidth="1"/>
    <col min="13317" max="13317" width="6.25" style="142" customWidth="1"/>
    <col min="13318" max="13318" width="25" style="142" customWidth="1"/>
    <col min="13319" max="13568" width="9" style="142"/>
    <col min="13569" max="13569" width="36.75" style="142" customWidth="1"/>
    <col min="13570" max="13570" width="6.25" style="142" customWidth="1"/>
    <col min="13571" max="13571" width="25" style="142" customWidth="1"/>
    <col min="13572" max="13572" width="37.25" style="142" customWidth="1"/>
    <col min="13573" max="13573" width="6.25" style="142" customWidth="1"/>
    <col min="13574" max="13574" width="25" style="142" customWidth="1"/>
    <col min="13575" max="13824" width="9" style="142"/>
    <col min="13825" max="13825" width="36.75" style="142" customWidth="1"/>
    <col min="13826" max="13826" width="6.25" style="142" customWidth="1"/>
    <col min="13827" max="13827" width="25" style="142" customWidth="1"/>
    <col min="13828" max="13828" width="37.25" style="142" customWidth="1"/>
    <col min="13829" max="13829" width="6.25" style="142" customWidth="1"/>
    <col min="13830" max="13830" width="25" style="142" customWidth="1"/>
    <col min="13831" max="14080" width="9" style="142"/>
    <col min="14081" max="14081" width="36.75" style="142" customWidth="1"/>
    <col min="14082" max="14082" width="6.25" style="142" customWidth="1"/>
    <col min="14083" max="14083" width="25" style="142" customWidth="1"/>
    <col min="14084" max="14084" width="37.25" style="142" customWidth="1"/>
    <col min="14085" max="14085" width="6.25" style="142" customWidth="1"/>
    <col min="14086" max="14086" width="25" style="142" customWidth="1"/>
    <col min="14087" max="14336" width="9" style="142"/>
    <col min="14337" max="14337" width="36.75" style="142" customWidth="1"/>
    <col min="14338" max="14338" width="6.25" style="142" customWidth="1"/>
    <col min="14339" max="14339" width="25" style="142" customWidth="1"/>
    <col min="14340" max="14340" width="37.25" style="142" customWidth="1"/>
    <col min="14341" max="14341" width="6.25" style="142" customWidth="1"/>
    <col min="14342" max="14342" width="25" style="142" customWidth="1"/>
    <col min="14343" max="14592" width="9" style="142"/>
    <col min="14593" max="14593" width="36.75" style="142" customWidth="1"/>
    <col min="14594" max="14594" width="6.25" style="142" customWidth="1"/>
    <col min="14595" max="14595" width="25" style="142" customWidth="1"/>
    <col min="14596" max="14596" width="37.25" style="142" customWidth="1"/>
    <col min="14597" max="14597" width="6.25" style="142" customWidth="1"/>
    <col min="14598" max="14598" width="25" style="142" customWidth="1"/>
    <col min="14599" max="14848" width="9" style="142"/>
    <col min="14849" max="14849" width="36.75" style="142" customWidth="1"/>
    <col min="14850" max="14850" width="6.25" style="142" customWidth="1"/>
    <col min="14851" max="14851" width="25" style="142" customWidth="1"/>
    <col min="14852" max="14852" width="37.25" style="142" customWidth="1"/>
    <col min="14853" max="14853" width="6.25" style="142" customWidth="1"/>
    <col min="14854" max="14854" width="25" style="142" customWidth="1"/>
    <col min="14855" max="15104" width="9" style="142"/>
    <col min="15105" max="15105" width="36.75" style="142" customWidth="1"/>
    <col min="15106" max="15106" width="6.25" style="142" customWidth="1"/>
    <col min="15107" max="15107" width="25" style="142" customWidth="1"/>
    <col min="15108" max="15108" width="37.25" style="142" customWidth="1"/>
    <col min="15109" max="15109" width="6.25" style="142" customWidth="1"/>
    <col min="15110" max="15110" width="25" style="142" customWidth="1"/>
    <col min="15111" max="15360" width="9" style="142"/>
    <col min="15361" max="15361" width="36.75" style="142" customWidth="1"/>
    <col min="15362" max="15362" width="6.25" style="142" customWidth="1"/>
    <col min="15363" max="15363" width="25" style="142" customWidth="1"/>
    <col min="15364" max="15364" width="37.25" style="142" customWidth="1"/>
    <col min="15365" max="15365" width="6.25" style="142" customWidth="1"/>
    <col min="15366" max="15366" width="25" style="142" customWidth="1"/>
    <col min="15367" max="15616" width="9" style="142"/>
    <col min="15617" max="15617" width="36.75" style="142" customWidth="1"/>
    <col min="15618" max="15618" width="6.25" style="142" customWidth="1"/>
    <col min="15619" max="15619" width="25" style="142" customWidth="1"/>
    <col min="15620" max="15620" width="37.25" style="142" customWidth="1"/>
    <col min="15621" max="15621" width="6.25" style="142" customWidth="1"/>
    <col min="15622" max="15622" width="25" style="142" customWidth="1"/>
    <col min="15623" max="15872" width="9" style="142"/>
    <col min="15873" max="15873" width="36.75" style="142" customWidth="1"/>
    <col min="15874" max="15874" width="6.25" style="142" customWidth="1"/>
    <col min="15875" max="15875" width="25" style="142" customWidth="1"/>
    <col min="15876" max="15876" width="37.25" style="142" customWidth="1"/>
    <col min="15877" max="15877" width="6.25" style="142" customWidth="1"/>
    <col min="15878" max="15878" width="25" style="142" customWidth="1"/>
    <col min="15879" max="16128" width="9" style="142"/>
    <col min="16129" max="16129" width="36.75" style="142" customWidth="1"/>
    <col min="16130" max="16130" width="6.25" style="142" customWidth="1"/>
    <col min="16131" max="16131" width="25" style="142" customWidth="1"/>
    <col min="16132" max="16132" width="37.25" style="142" customWidth="1"/>
    <col min="16133" max="16133" width="6.25" style="142" customWidth="1"/>
    <col min="16134" max="16134" width="25" style="142" customWidth="1"/>
    <col min="16135" max="16384" width="9" style="142"/>
  </cols>
  <sheetData>
    <row r="1" spans="1:6" ht="37.5" customHeight="1">
      <c r="A1" s="636" t="s">
        <v>2932</v>
      </c>
      <c r="B1" s="629"/>
      <c r="C1" s="636"/>
      <c r="D1" s="636"/>
      <c r="E1" s="629"/>
      <c r="F1" s="636"/>
    </row>
    <row r="2" spans="1:6" ht="15" customHeight="1">
      <c r="A2" s="330"/>
      <c r="B2" s="146"/>
      <c r="C2" s="330"/>
      <c r="D2" s="330"/>
      <c r="E2" s="284"/>
      <c r="F2" s="306"/>
    </row>
    <row r="3" spans="1:6" ht="15" customHeight="1">
      <c r="A3" s="286" t="s">
        <v>2803</v>
      </c>
      <c r="B3" s="287"/>
      <c r="C3" s="331"/>
      <c r="D3" s="331"/>
      <c r="E3" s="286"/>
      <c r="F3" s="332" t="s">
        <v>1535</v>
      </c>
    </row>
    <row r="4" spans="1:6" ht="37.5" customHeight="1">
      <c r="A4" s="291" t="s">
        <v>1487</v>
      </c>
      <c r="B4" s="290" t="s">
        <v>1536</v>
      </c>
      <c r="C4" s="291" t="s">
        <v>1569</v>
      </c>
      <c r="D4" s="291" t="s">
        <v>1487</v>
      </c>
      <c r="E4" s="290" t="s">
        <v>1536</v>
      </c>
      <c r="F4" s="291" t="s">
        <v>1569</v>
      </c>
    </row>
    <row r="5" spans="1:6" ht="22.5" customHeight="1">
      <c r="A5" s="294" t="s">
        <v>2933</v>
      </c>
      <c r="B5" s="290" t="s">
        <v>1445</v>
      </c>
      <c r="C5" s="290" t="s">
        <v>1445</v>
      </c>
      <c r="D5" s="333" t="s">
        <v>2934</v>
      </c>
      <c r="E5" s="290" t="s">
        <v>1538</v>
      </c>
      <c r="F5" s="295">
        <v>0</v>
      </c>
    </row>
    <row r="6" spans="1:6" s="154" customFormat="1" ht="22.5" customHeight="1">
      <c r="A6" s="374" t="s">
        <v>1546</v>
      </c>
      <c r="B6" s="161" t="s">
        <v>1537</v>
      </c>
      <c r="C6" s="344">
        <v>10189887</v>
      </c>
      <c r="D6" s="385" t="s">
        <v>2935</v>
      </c>
      <c r="E6" s="161" t="s">
        <v>1445</v>
      </c>
      <c r="F6" s="386" t="s">
        <v>1445</v>
      </c>
    </row>
    <row r="7" spans="1:6" s="154" customFormat="1" ht="22.5" customHeight="1">
      <c r="A7" s="374" t="s">
        <v>2936</v>
      </c>
      <c r="B7" s="161" t="s">
        <v>1537</v>
      </c>
      <c r="C7" s="344">
        <v>9920175</v>
      </c>
      <c r="D7" s="385" t="s">
        <v>2937</v>
      </c>
      <c r="E7" s="161" t="s">
        <v>1445</v>
      </c>
      <c r="F7" s="386" t="s">
        <v>1445</v>
      </c>
    </row>
    <row r="8" spans="1:6" s="154" customFormat="1" ht="22.5" customHeight="1">
      <c r="A8" s="374" t="s">
        <v>2938</v>
      </c>
      <c r="B8" s="161" t="s">
        <v>1537</v>
      </c>
      <c r="C8" s="344">
        <v>269712</v>
      </c>
      <c r="D8" s="385" t="s">
        <v>2939</v>
      </c>
      <c r="E8" s="161" t="s">
        <v>1538</v>
      </c>
      <c r="F8" s="150">
        <v>0</v>
      </c>
    </row>
    <row r="9" spans="1:6" s="154" customFormat="1" ht="22.5" customHeight="1">
      <c r="A9" s="374" t="s">
        <v>2940</v>
      </c>
      <c r="B9" s="161" t="s">
        <v>1537</v>
      </c>
      <c r="C9" s="344">
        <v>479</v>
      </c>
      <c r="D9" s="385" t="s">
        <v>2941</v>
      </c>
      <c r="E9" s="161" t="s">
        <v>1538</v>
      </c>
      <c r="F9" s="150">
        <v>0</v>
      </c>
    </row>
    <row r="10" spans="1:6" s="154" customFormat="1" ht="22.5" customHeight="1">
      <c r="A10" s="374" t="s">
        <v>2942</v>
      </c>
      <c r="B10" s="161" t="s">
        <v>1537</v>
      </c>
      <c r="C10" s="344">
        <v>269233</v>
      </c>
      <c r="D10" s="385" t="s">
        <v>2943</v>
      </c>
      <c r="E10" s="161" t="s">
        <v>1538</v>
      </c>
      <c r="F10" s="150">
        <v>0</v>
      </c>
    </row>
    <row r="11" spans="1:6" s="154" customFormat="1" ht="22.5" customHeight="1">
      <c r="A11" s="387" t="s">
        <v>2944</v>
      </c>
      <c r="B11" s="162" t="s">
        <v>1537</v>
      </c>
      <c r="C11" s="346">
        <v>13776</v>
      </c>
      <c r="D11" s="385" t="s">
        <v>2945</v>
      </c>
      <c r="E11" s="161" t="s">
        <v>1538</v>
      </c>
      <c r="F11" s="150">
        <v>0</v>
      </c>
    </row>
    <row r="12" spans="1:6" s="154" customFormat="1" ht="22.5" customHeight="1">
      <c r="A12" s="388" t="s">
        <v>2946</v>
      </c>
      <c r="B12" s="389" t="s">
        <v>1537</v>
      </c>
      <c r="C12" s="357">
        <v>8748785</v>
      </c>
      <c r="D12" s="385" t="s">
        <v>2947</v>
      </c>
      <c r="E12" s="161" t="s">
        <v>1538</v>
      </c>
      <c r="F12" s="150">
        <v>0</v>
      </c>
    </row>
    <row r="13" spans="1:6" s="154" customFormat="1" ht="22.5" customHeight="1">
      <c r="A13" s="374" t="s">
        <v>2948</v>
      </c>
      <c r="B13" s="161" t="s">
        <v>1445</v>
      </c>
      <c r="C13" s="161" t="s">
        <v>1445</v>
      </c>
      <c r="D13" s="385" t="s">
        <v>2949</v>
      </c>
      <c r="E13" s="161" t="s">
        <v>1445</v>
      </c>
      <c r="F13" s="386" t="s">
        <v>1445</v>
      </c>
    </row>
    <row r="14" spans="1:6" s="154" customFormat="1" ht="22.5" customHeight="1">
      <c r="A14" s="374" t="s">
        <v>2950</v>
      </c>
      <c r="B14" s="161" t="s">
        <v>1538</v>
      </c>
      <c r="C14" s="150">
        <v>322750060000</v>
      </c>
      <c r="D14" s="385" t="s">
        <v>2939</v>
      </c>
      <c r="E14" s="161" t="s">
        <v>1538</v>
      </c>
      <c r="F14" s="150">
        <v>0</v>
      </c>
    </row>
    <row r="15" spans="1:6" s="154" customFormat="1" ht="22.5" customHeight="1">
      <c r="A15" s="374" t="s">
        <v>2951</v>
      </c>
      <c r="B15" s="161" t="s">
        <v>1538</v>
      </c>
      <c r="C15" s="150">
        <v>322750060000</v>
      </c>
      <c r="D15" s="385" t="s">
        <v>2941</v>
      </c>
      <c r="E15" s="161" t="s">
        <v>1538</v>
      </c>
      <c r="F15" s="150">
        <v>0</v>
      </c>
    </row>
    <row r="16" spans="1:6" s="154" customFormat="1" ht="22.5" customHeight="1">
      <c r="A16" s="374" t="s">
        <v>2952</v>
      </c>
      <c r="B16" s="161" t="s">
        <v>1538</v>
      </c>
      <c r="C16" s="150">
        <v>0</v>
      </c>
      <c r="D16" s="385" t="s">
        <v>2943</v>
      </c>
      <c r="E16" s="161" t="s">
        <v>1538</v>
      </c>
      <c r="F16" s="150">
        <v>0</v>
      </c>
    </row>
    <row r="17" spans="1:6" s="154" customFormat="1" ht="22.5" customHeight="1">
      <c r="A17" s="374" t="s">
        <v>2953</v>
      </c>
      <c r="B17" s="161" t="s">
        <v>1538</v>
      </c>
      <c r="C17" s="150">
        <v>0</v>
      </c>
      <c r="D17" s="385" t="s">
        <v>2945</v>
      </c>
      <c r="E17" s="161" t="s">
        <v>1538</v>
      </c>
      <c r="F17" s="150">
        <v>0</v>
      </c>
    </row>
    <row r="18" spans="1:6" s="154" customFormat="1" ht="22.5" customHeight="1">
      <c r="A18" s="374" t="s">
        <v>2954</v>
      </c>
      <c r="B18" s="161" t="s">
        <v>1538</v>
      </c>
      <c r="C18" s="150">
        <v>0</v>
      </c>
      <c r="D18" s="385" t="s">
        <v>2947</v>
      </c>
      <c r="E18" s="161" t="s">
        <v>1538</v>
      </c>
      <c r="F18" s="150">
        <v>0</v>
      </c>
    </row>
    <row r="19" spans="1:6" s="154" customFormat="1" ht="22.5" customHeight="1">
      <c r="A19" s="374" t="s">
        <v>2955</v>
      </c>
      <c r="B19" s="161" t="s">
        <v>1538</v>
      </c>
      <c r="C19" s="150">
        <v>0</v>
      </c>
      <c r="D19" s="385" t="s">
        <v>2956</v>
      </c>
      <c r="E19" s="161" t="s">
        <v>1445</v>
      </c>
      <c r="F19" s="158" t="s">
        <v>1445</v>
      </c>
    </row>
    <row r="20" spans="1:6" s="154" customFormat="1" ht="22.5" customHeight="1">
      <c r="A20" s="374" t="s">
        <v>2957</v>
      </c>
      <c r="B20" s="161" t="s">
        <v>1445</v>
      </c>
      <c r="C20" s="161" t="s">
        <v>1445</v>
      </c>
      <c r="D20" s="385" t="s">
        <v>1546</v>
      </c>
      <c r="E20" s="161" t="s">
        <v>1537</v>
      </c>
      <c r="F20" s="390">
        <v>48183</v>
      </c>
    </row>
    <row r="21" spans="1:6" s="154" customFormat="1" ht="22.5" customHeight="1">
      <c r="A21" s="374" t="s">
        <v>2958</v>
      </c>
      <c r="B21" s="161" t="s">
        <v>1445</v>
      </c>
      <c r="C21" s="161" t="s">
        <v>1445</v>
      </c>
      <c r="D21" s="385" t="s">
        <v>2936</v>
      </c>
      <c r="E21" s="161" t="s">
        <v>1537</v>
      </c>
      <c r="F21" s="390">
        <v>48183</v>
      </c>
    </row>
    <row r="22" spans="1:6" s="154" customFormat="1" ht="22.5" customHeight="1">
      <c r="A22" s="374" t="s">
        <v>2959</v>
      </c>
      <c r="B22" s="161" t="s">
        <v>1538</v>
      </c>
      <c r="C22" s="150">
        <v>181670000</v>
      </c>
      <c r="D22" s="385" t="s">
        <v>2960</v>
      </c>
      <c r="E22" s="161" t="s">
        <v>1537</v>
      </c>
      <c r="F22" s="390">
        <v>0</v>
      </c>
    </row>
    <row r="23" spans="1:6" s="154" customFormat="1" ht="22.5" customHeight="1">
      <c r="A23" s="374" t="s">
        <v>2961</v>
      </c>
      <c r="B23" s="161" t="s">
        <v>1538</v>
      </c>
      <c r="C23" s="150">
        <v>172120000</v>
      </c>
      <c r="D23" s="391" t="s">
        <v>2962</v>
      </c>
      <c r="E23" s="161" t="s">
        <v>1537</v>
      </c>
      <c r="F23" s="390">
        <v>0</v>
      </c>
    </row>
    <row r="24" spans="1:6" s="154" customFormat="1" ht="22.5" customHeight="1">
      <c r="A24" s="374" t="s">
        <v>2963</v>
      </c>
      <c r="B24" s="161" t="s">
        <v>1538</v>
      </c>
      <c r="C24" s="150">
        <v>201480000</v>
      </c>
      <c r="D24" s="385" t="s">
        <v>2946</v>
      </c>
      <c r="E24" s="161" t="s">
        <v>1537</v>
      </c>
      <c r="F24" s="390">
        <v>48183</v>
      </c>
    </row>
    <row r="25" spans="1:6" s="154" customFormat="1" ht="22.5" customHeight="1">
      <c r="A25" s="374" t="s">
        <v>2964</v>
      </c>
      <c r="B25" s="161" t="s">
        <v>1538</v>
      </c>
      <c r="C25" s="150">
        <v>211030000</v>
      </c>
      <c r="D25" s="385" t="s">
        <v>2948</v>
      </c>
      <c r="E25" s="161" t="s">
        <v>1445</v>
      </c>
      <c r="F25" s="392" t="s">
        <v>1445</v>
      </c>
    </row>
    <row r="26" spans="1:6" s="154" customFormat="1" ht="22.5" customHeight="1">
      <c r="A26" s="374" t="s">
        <v>2965</v>
      </c>
      <c r="B26" s="161" t="s">
        <v>1538</v>
      </c>
      <c r="C26" s="150">
        <v>0</v>
      </c>
      <c r="D26" s="385" t="s">
        <v>2950</v>
      </c>
      <c r="E26" s="161" t="s">
        <v>1538</v>
      </c>
      <c r="F26" s="354">
        <v>644540000</v>
      </c>
    </row>
    <row r="27" spans="1:6" s="154" customFormat="1" ht="22.5" customHeight="1">
      <c r="A27" s="393" t="s">
        <v>2966</v>
      </c>
      <c r="B27" s="162" t="s">
        <v>1538</v>
      </c>
      <c r="C27" s="150">
        <v>0</v>
      </c>
      <c r="D27" s="385" t="s">
        <v>2951</v>
      </c>
      <c r="E27" s="161" t="s">
        <v>1538</v>
      </c>
      <c r="F27" s="394">
        <v>644540000</v>
      </c>
    </row>
    <row r="28" spans="1:6" s="154" customFormat="1" ht="22.5" customHeight="1">
      <c r="A28" s="395" t="s">
        <v>2967</v>
      </c>
      <c r="B28" s="389" t="s">
        <v>1445</v>
      </c>
      <c r="C28" s="384" t="s">
        <v>1445</v>
      </c>
      <c r="D28" s="385" t="s">
        <v>2968</v>
      </c>
      <c r="E28" s="161" t="s">
        <v>1537</v>
      </c>
      <c r="F28" s="390">
        <v>0</v>
      </c>
    </row>
    <row r="29" spans="1:6" s="154" customFormat="1" ht="22.5" customHeight="1">
      <c r="A29" s="388" t="s">
        <v>2969</v>
      </c>
      <c r="B29" s="161" t="s">
        <v>1538</v>
      </c>
      <c r="C29" s="150">
        <v>0</v>
      </c>
      <c r="D29" s="385" t="s">
        <v>2957</v>
      </c>
      <c r="E29" s="161" t="s">
        <v>1445</v>
      </c>
      <c r="F29" s="158" t="s">
        <v>1445</v>
      </c>
    </row>
    <row r="30" spans="1:6" s="154" customFormat="1" ht="22.5" customHeight="1">
      <c r="A30" s="374" t="s">
        <v>2970</v>
      </c>
      <c r="B30" s="161" t="s">
        <v>1538</v>
      </c>
      <c r="C30" s="150">
        <v>0</v>
      </c>
      <c r="D30" s="385" t="s">
        <v>2971</v>
      </c>
      <c r="E30" s="161" t="s">
        <v>1538</v>
      </c>
      <c r="F30" s="368">
        <v>0</v>
      </c>
    </row>
    <row r="31" spans="1:6" s="154" customFormat="1" ht="22.5" customHeight="1">
      <c r="A31" s="374" t="s">
        <v>2972</v>
      </c>
      <c r="B31" s="161" t="s">
        <v>1538</v>
      </c>
      <c r="C31" s="150">
        <v>0</v>
      </c>
      <c r="D31" s="385" t="s">
        <v>2973</v>
      </c>
      <c r="E31" s="161" t="s">
        <v>1538</v>
      </c>
      <c r="F31" s="368">
        <v>0</v>
      </c>
    </row>
    <row r="32" spans="1:6" s="154" customFormat="1" ht="22.5" customHeight="1">
      <c r="A32" s="374" t="s">
        <v>2974</v>
      </c>
      <c r="B32" s="161" t="s">
        <v>1538</v>
      </c>
      <c r="C32" s="150">
        <v>0</v>
      </c>
      <c r="D32" s="385" t="s">
        <v>2975</v>
      </c>
      <c r="E32" s="161" t="s">
        <v>1538</v>
      </c>
      <c r="F32" s="368">
        <v>0</v>
      </c>
    </row>
    <row r="33" spans="1:6" s="154" customFormat="1" ht="22.5" customHeight="1">
      <c r="A33" s="393" t="s">
        <v>2976</v>
      </c>
      <c r="B33" s="161" t="s">
        <v>1445</v>
      </c>
      <c r="C33" s="161" t="s">
        <v>1445</v>
      </c>
      <c r="D33" s="385" t="s">
        <v>2977</v>
      </c>
      <c r="E33" s="161" t="s">
        <v>1538</v>
      </c>
      <c r="F33" s="368">
        <v>0</v>
      </c>
    </row>
    <row r="34" spans="1:6" s="154" customFormat="1" ht="22.5" customHeight="1">
      <c r="A34" s="396" t="s">
        <v>2978</v>
      </c>
      <c r="B34" s="161" t="s">
        <v>1537</v>
      </c>
      <c r="C34" s="344">
        <v>413597</v>
      </c>
      <c r="D34" s="385" t="s">
        <v>2979</v>
      </c>
      <c r="E34" s="161" t="s">
        <v>1445</v>
      </c>
      <c r="F34" s="158" t="s">
        <v>1445</v>
      </c>
    </row>
    <row r="35" spans="1:6" s="154" customFormat="1" ht="22.5" customHeight="1">
      <c r="A35" s="396" t="s">
        <v>2980</v>
      </c>
      <c r="B35" s="161" t="s">
        <v>1537</v>
      </c>
      <c r="C35" s="344">
        <v>372277</v>
      </c>
      <c r="D35" s="385" t="s">
        <v>2981</v>
      </c>
      <c r="E35" s="161" t="s">
        <v>1537</v>
      </c>
      <c r="F35" s="390">
        <v>48183</v>
      </c>
    </row>
    <row r="36" spans="1:6" s="154" customFormat="1" ht="22.5" customHeight="1">
      <c r="A36" s="396" t="s">
        <v>2982</v>
      </c>
      <c r="B36" s="161" t="s">
        <v>1538</v>
      </c>
      <c r="C36" s="150">
        <v>10405551609</v>
      </c>
      <c r="D36" s="385" t="s">
        <v>2983</v>
      </c>
      <c r="E36" s="161" t="s">
        <v>1538</v>
      </c>
      <c r="F36" s="397">
        <v>51475408</v>
      </c>
    </row>
    <row r="37" spans="1:6" s="154" customFormat="1" ht="22.5" customHeight="1">
      <c r="A37" s="396" t="s">
        <v>2984</v>
      </c>
      <c r="B37" s="161" t="s">
        <v>1445</v>
      </c>
      <c r="C37" s="153" t="s">
        <v>1445</v>
      </c>
      <c r="D37" s="385" t="s">
        <v>2985</v>
      </c>
      <c r="E37" s="398" t="s">
        <v>1538</v>
      </c>
      <c r="F37" s="329">
        <v>0</v>
      </c>
    </row>
    <row r="38" spans="1:6" s="154" customFormat="1" ht="22.5" customHeight="1">
      <c r="A38" s="396" t="s">
        <v>2981</v>
      </c>
      <c r="B38" s="161" t="s">
        <v>1537</v>
      </c>
      <c r="C38" s="344">
        <v>10189887</v>
      </c>
      <c r="D38" s="385" t="s">
        <v>2986</v>
      </c>
      <c r="E38" s="398" t="s">
        <v>1538</v>
      </c>
      <c r="F38" s="329">
        <v>81294.45</v>
      </c>
    </row>
    <row r="39" spans="1:6" s="154" customFormat="1" ht="22.5" customHeight="1">
      <c r="A39" s="396" t="s">
        <v>2983</v>
      </c>
      <c r="B39" s="161" t="s">
        <v>1538</v>
      </c>
      <c r="C39" s="150">
        <v>189530918425.84</v>
      </c>
      <c r="D39" s="385" t="s">
        <v>2987</v>
      </c>
      <c r="E39" s="398" t="s">
        <v>1538</v>
      </c>
      <c r="F39" s="329">
        <v>81294.45</v>
      </c>
    </row>
    <row r="40" spans="1:6" s="154" customFormat="1" ht="22.5" customHeight="1">
      <c r="A40" s="396" t="s">
        <v>2988</v>
      </c>
      <c r="B40" s="161" t="s">
        <v>1445</v>
      </c>
      <c r="C40" s="161" t="s">
        <v>1445</v>
      </c>
      <c r="D40" s="385" t="s">
        <v>2989</v>
      </c>
      <c r="E40" s="398" t="s">
        <v>1538</v>
      </c>
      <c r="F40" s="329">
        <v>0</v>
      </c>
    </row>
    <row r="41" spans="1:6" s="154" customFormat="1" ht="22.5" customHeight="1">
      <c r="A41" s="396" t="s">
        <v>2990</v>
      </c>
      <c r="B41" s="161" t="s">
        <v>1538</v>
      </c>
      <c r="C41" s="150">
        <v>0</v>
      </c>
      <c r="D41" s="385" t="s">
        <v>2991</v>
      </c>
      <c r="E41" s="398" t="s">
        <v>1538</v>
      </c>
      <c r="F41" s="399">
        <v>0</v>
      </c>
    </row>
    <row r="42" spans="1:6" s="154" customFormat="1" ht="22.5" customHeight="1">
      <c r="A42" s="396" t="s">
        <v>2992</v>
      </c>
      <c r="B42" s="161" t="s">
        <v>1538</v>
      </c>
      <c r="C42" s="150">
        <v>0</v>
      </c>
      <c r="D42" s="385" t="s">
        <v>2993</v>
      </c>
      <c r="E42" s="161" t="s">
        <v>1445</v>
      </c>
      <c r="F42" s="161" t="s">
        <v>1445</v>
      </c>
    </row>
    <row r="43" spans="1:6" s="154" customFormat="1" ht="22.5" customHeight="1">
      <c r="A43" s="396" t="s">
        <v>2994</v>
      </c>
      <c r="B43" s="161" t="s">
        <v>1538</v>
      </c>
      <c r="C43" s="150">
        <v>0</v>
      </c>
      <c r="D43" s="385" t="s">
        <v>1546</v>
      </c>
      <c r="E43" s="161" t="s">
        <v>1537</v>
      </c>
      <c r="F43" s="344">
        <v>7422</v>
      </c>
    </row>
    <row r="44" spans="1:6" s="154" customFormat="1" ht="22.5" customHeight="1">
      <c r="A44" s="396" t="s">
        <v>2995</v>
      </c>
      <c r="B44" s="161" t="s">
        <v>1538</v>
      </c>
      <c r="C44" s="310">
        <v>0</v>
      </c>
      <c r="D44" s="400" t="s">
        <v>2946</v>
      </c>
      <c r="E44" s="161" t="s">
        <v>1537</v>
      </c>
      <c r="F44" s="344">
        <v>38</v>
      </c>
    </row>
    <row r="45" spans="1:6" s="154" customFormat="1" ht="22.5" customHeight="1">
      <c r="A45" s="396" t="s">
        <v>2996</v>
      </c>
      <c r="B45" s="161" t="s">
        <v>1538</v>
      </c>
      <c r="C45" s="321">
        <v>49841798.829999998</v>
      </c>
      <c r="D45" s="401" t="s">
        <v>2997</v>
      </c>
      <c r="E45" s="161" t="s">
        <v>1537</v>
      </c>
      <c r="F45" s="344">
        <v>6298</v>
      </c>
    </row>
    <row r="46" spans="1:6" s="154" customFormat="1" ht="22.5" customHeight="1">
      <c r="A46" s="396" t="s">
        <v>2987</v>
      </c>
      <c r="B46" s="161" t="s">
        <v>1538</v>
      </c>
      <c r="C46" s="319">
        <v>49841798.829999998</v>
      </c>
      <c r="D46" s="401" t="s">
        <v>2998</v>
      </c>
      <c r="E46" s="161" t="s">
        <v>1537</v>
      </c>
      <c r="F46" s="344">
        <v>255</v>
      </c>
    </row>
    <row r="47" spans="1:6" s="154" customFormat="1" ht="22.5" customHeight="1">
      <c r="A47" s="396" t="s">
        <v>2989</v>
      </c>
      <c r="B47" s="162" t="s">
        <v>1538</v>
      </c>
      <c r="C47" s="313">
        <v>0</v>
      </c>
      <c r="D47" s="401" t="s">
        <v>2999</v>
      </c>
      <c r="E47" s="162" t="s">
        <v>1537</v>
      </c>
      <c r="F47" s="346">
        <v>0</v>
      </c>
    </row>
    <row r="48" spans="1:6" s="154" customFormat="1" ht="15" customHeight="1">
      <c r="A48" s="342"/>
      <c r="B48" s="342"/>
      <c r="C48" s="402"/>
      <c r="D48" s="372"/>
      <c r="E48" s="372"/>
      <c r="F48" s="403"/>
    </row>
    <row r="49" s="154" customFormat="1" ht="14.25" customHeight="1"/>
    <row r="50" s="154" customFormat="1" ht="14.25" customHeight="1"/>
  </sheetData>
  <mergeCells count="1">
    <mergeCell ref="A1:F1"/>
  </mergeCells>
  <phoneticPr fontId="23" type="noConversion"/>
  <pageMargins left="0.74803149606299213" right="0.74803149606299213" top="0" bottom="0" header="0.51181102362204722" footer="0.51181102362204722"/>
  <pageSetup paperSize="9" scale="89" fitToHeight="2" orientation="landscape" errors="blank" r:id="rId1"/>
  <headerFooter alignWithMargins="0"/>
</worksheet>
</file>

<file path=xl/worksheets/sheet38.xml><?xml version="1.0" encoding="utf-8"?>
<worksheet xmlns="http://schemas.openxmlformats.org/spreadsheetml/2006/main" xmlns:r="http://schemas.openxmlformats.org/officeDocument/2006/relationships">
  <sheetPr>
    <pageSetUpPr fitToPage="1"/>
  </sheetPr>
  <dimension ref="A1:F29"/>
  <sheetViews>
    <sheetView topLeftCell="A13" zoomScaleNormal="100" workbookViewId="0">
      <selection activeCell="F29" sqref="F29"/>
    </sheetView>
  </sheetViews>
  <sheetFormatPr defaultRowHeight="14.25" customHeight="1"/>
  <cols>
    <col min="1" max="1" width="39.125" style="142" customWidth="1"/>
    <col min="2" max="2" width="6.25" style="142" customWidth="1"/>
    <col min="3" max="3" width="25" style="142" customWidth="1"/>
    <col min="4" max="4" width="34.875" style="142" customWidth="1"/>
    <col min="5" max="5" width="7.5" style="142" customWidth="1"/>
    <col min="6" max="6" width="25" style="142" customWidth="1"/>
    <col min="7" max="256" width="9" style="142"/>
    <col min="257" max="257" width="39.125" style="142" customWidth="1"/>
    <col min="258" max="258" width="6.25" style="142" customWidth="1"/>
    <col min="259" max="259" width="25" style="142" customWidth="1"/>
    <col min="260" max="260" width="34.875" style="142" customWidth="1"/>
    <col min="261" max="261" width="7.5" style="142" customWidth="1"/>
    <col min="262" max="262" width="25" style="142" customWidth="1"/>
    <col min="263" max="512" width="9" style="142"/>
    <col min="513" max="513" width="39.125" style="142" customWidth="1"/>
    <col min="514" max="514" width="6.25" style="142" customWidth="1"/>
    <col min="515" max="515" width="25" style="142" customWidth="1"/>
    <col min="516" max="516" width="34.875" style="142" customWidth="1"/>
    <col min="517" max="517" width="7.5" style="142" customWidth="1"/>
    <col min="518" max="518" width="25" style="142" customWidth="1"/>
    <col min="519" max="768" width="9" style="142"/>
    <col min="769" max="769" width="39.125" style="142" customWidth="1"/>
    <col min="770" max="770" width="6.25" style="142" customWidth="1"/>
    <col min="771" max="771" width="25" style="142" customWidth="1"/>
    <col min="772" max="772" width="34.875" style="142" customWidth="1"/>
    <col min="773" max="773" width="7.5" style="142" customWidth="1"/>
    <col min="774" max="774" width="25" style="142" customWidth="1"/>
    <col min="775" max="1024" width="9" style="142"/>
    <col min="1025" max="1025" width="39.125" style="142" customWidth="1"/>
    <col min="1026" max="1026" width="6.25" style="142" customWidth="1"/>
    <col min="1027" max="1027" width="25" style="142" customWidth="1"/>
    <col min="1028" max="1028" width="34.875" style="142" customWidth="1"/>
    <col min="1029" max="1029" width="7.5" style="142" customWidth="1"/>
    <col min="1030" max="1030" width="25" style="142" customWidth="1"/>
    <col min="1031" max="1280" width="9" style="142"/>
    <col min="1281" max="1281" width="39.125" style="142" customWidth="1"/>
    <col min="1282" max="1282" width="6.25" style="142" customWidth="1"/>
    <col min="1283" max="1283" width="25" style="142" customWidth="1"/>
    <col min="1284" max="1284" width="34.875" style="142" customWidth="1"/>
    <col min="1285" max="1285" width="7.5" style="142" customWidth="1"/>
    <col min="1286" max="1286" width="25" style="142" customWidth="1"/>
    <col min="1287" max="1536" width="9" style="142"/>
    <col min="1537" max="1537" width="39.125" style="142" customWidth="1"/>
    <col min="1538" max="1538" width="6.25" style="142" customWidth="1"/>
    <col min="1539" max="1539" width="25" style="142" customWidth="1"/>
    <col min="1540" max="1540" width="34.875" style="142" customWidth="1"/>
    <col min="1541" max="1541" width="7.5" style="142" customWidth="1"/>
    <col min="1542" max="1542" width="25" style="142" customWidth="1"/>
    <col min="1543" max="1792" width="9" style="142"/>
    <col min="1793" max="1793" width="39.125" style="142" customWidth="1"/>
    <col min="1794" max="1794" width="6.25" style="142" customWidth="1"/>
    <col min="1795" max="1795" width="25" style="142" customWidth="1"/>
    <col min="1796" max="1796" width="34.875" style="142" customWidth="1"/>
    <col min="1797" max="1797" width="7.5" style="142" customWidth="1"/>
    <col min="1798" max="1798" width="25" style="142" customWidth="1"/>
    <col min="1799" max="2048" width="9" style="142"/>
    <col min="2049" max="2049" width="39.125" style="142" customWidth="1"/>
    <col min="2050" max="2050" width="6.25" style="142" customWidth="1"/>
    <col min="2051" max="2051" width="25" style="142" customWidth="1"/>
    <col min="2052" max="2052" width="34.875" style="142" customWidth="1"/>
    <col min="2053" max="2053" width="7.5" style="142" customWidth="1"/>
    <col min="2054" max="2054" width="25" style="142" customWidth="1"/>
    <col min="2055" max="2304" width="9" style="142"/>
    <col min="2305" max="2305" width="39.125" style="142" customWidth="1"/>
    <col min="2306" max="2306" width="6.25" style="142" customWidth="1"/>
    <col min="2307" max="2307" width="25" style="142" customWidth="1"/>
    <col min="2308" max="2308" width="34.875" style="142" customWidth="1"/>
    <col min="2309" max="2309" width="7.5" style="142" customWidth="1"/>
    <col min="2310" max="2310" width="25" style="142" customWidth="1"/>
    <col min="2311" max="2560" width="9" style="142"/>
    <col min="2561" max="2561" width="39.125" style="142" customWidth="1"/>
    <col min="2562" max="2562" width="6.25" style="142" customWidth="1"/>
    <col min="2563" max="2563" width="25" style="142" customWidth="1"/>
    <col min="2564" max="2564" width="34.875" style="142" customWidth="1"/>
    <col min="2565" max="2565" width="7.5" style="142" customWidth="1"/>
    <col min="2566" max="2566" width="25" style="142" customWidth="1"/>
    <col min="2567" max="2816" width="9" style="142"/>
    <col min="2817" max="2817" width="39.125" style="142" customWidth="1"/>
    <col min="2818" max="2818" width="6.25" style="142" customWidth="1"/>
    <col min="2819" max="2819" width="25" style="142" customWidth="1"/>
    <col min="2820" max="2820" width="34.875" style="142" customWidth="1"/>
    <col min="2821" max="2821" width="7.5" style="142" customWidth="1"/>
    <col min="2822" max="2822" width="25" style="142" customWidth="1"/>
    <col min="2823" max="3072" width="9" style="142"/>
    <col min="3073" max="3073" width="39.125" style="142" customWidth="1"/>
    <col min="3074" max="3074" width="6.25" style="142" customWidth="1"/>
    <col min="3075" max="3075" width="25" style="142" customWidth="1"/>
    <col min="3076" max="3076" width="34.875" style="142" customWidth="1"/>
    <col min="3077" max="3077" width="7.5" style="142" customWidth="1"/>
    <col min="3078" max="3078" width="25" style="142" customWidth="1"/>
    <col min="3079" max="3328" width="9" style="142"/>
    <col min="3329" max="3329" width="39.125" style="142" customWidth="1"/>
    <col min="3330" max="3330" width="6.25" style="142" customWidth="1"/>
    <col min="3331" max="3331" width="25" style="142" customWidth="1"/>
    <col min="3332" max="3332" width="34.875" style="142" customWidth="1"/>
    <col min="3333" max="3333" width="7.5" style="142" customWidth="1"/>
    <col min="3334" max="3334" width="25" style="142" customWidth="1"/>
    <col min="3335" max="3584" width="9" style="142"/>
    <col min="3585" max="3585" width="39.125" style="142" customWidth="1"/>
    <col min="3586" max="3586" width="6.25" style="142" customWidth="1"/>
    <col min="3587" max="3587" width="25" style="142" customWidth="1"/>
    <col min="3588" max="3588" width="34.875" style="142" customWidth="1"/>
    <col min="3589" max="3589" width="7.5" style="142" customWidth="1"/>
    <col min="3590" max="3590" width="25" style="142" customWidth="1"/>
    <col min="3591" max="3840" width="9" style="142"/>
    <col min="3841" max="3841" width="39.125" style="142" customWidth="1"/>
    <col min="3842" max="3842" width="6.25" style="142" customWidth="1"/>
    <col min="3843" max="3843" width="25" style="142" customWidth="1"/>
    <col min="3844" max="3844" width="34.875" style="142" customWidth="1"/>
    <col min="3845" max="3845" width="7.5" style="142" customWidth="1"/>
    <col min="3846" max="3846" width="25" style="142" customWidth="1"/>
    <col min="3847" max="4096" width="9" style="142"/>
    <col min="4097" max="4097" width="39.125" style="142" customWidth="1"/>
    <col min="4098" max="4098" width="6.25" style="142" customWidth="1"/>
    <col min="4099" max="4099" width="25" style="142" customWidth="1"/>
    <col min="4100" max="4100" width="34.875" style="142" customWidth="1"/>
    <col min="4101" max="4101" width="7.5" style="142" customWidth="1"/>
    <col min="4102" max="4102" width="25" style="142" customWidth="1"/>
    <col min="4103" max="4352" width="9" style="142"/>
    <col min="4353" max="4353" width="39.125" style="142" customWidth="1"/>
    <col min="4354" max="4354" width="6.25" style="142" customWidth="1"/>
    <col min="4355" max="4355" width="25" style="142" customWidth="1"/>
    <col min="4356" max="4356" width="34.875" style="142" customWidth="1"/>
    <col min="4357" max="4357" width="7.5" style="142" customWidth="1"/>
    <col min="4358" max="4358" width="25" style="142" customWidth="1"/>
    <col min="4359" max="4608" width="9" style="142"/>
    <col min="4609" max="4609" width="39.125" style="142" customWidth="1"/>
    <col min="4610" max="4610" width="6.25" style="142" customWidth="1"/>
    <col min="4611" max="4611" width="25" style="142" customWidth="1"/>
    <col min="4612" max="4612" width="34.875" style="142" customWidth="1"/>
    <col min="4613" max="4613" width="7.5" style="142" customWidth="1"/>
    <col min="4614" max="4614" width="25" style="142" customWidth="1"/>
    <col min="4615" max="4864" width="9" style="142"/>
    <col min="4865" max="4865" width="39.125" style="142" customWidth="1"/>
    <col min="4866" max="4866" width="6.25" style="142" customWidth="1"/>
    <col min="4867" max="4867" width="25" style="142" customWidth="1"/>
    <col min="4868" max="4868" width="34.875" style="142" customWidth="1"/>
    <col min="4869" max="4869" width="7.5" style="142" customWidth="1"/>
    <col min="4870" max="4870" width="25" style="142" customWidth="1"/>
    <col min="4871" max="5120" width="9" style="142"/>
    <col min="5121" max="5121" width="39.125" style="142" customWidth="1"/>
    <col min="5122" max="5122" width="6.25" style="142" customWidth="1"/>
    <col min="5123" max="5123" width="25" style="142" customWidth="1"/>
    <col min="5124" max="5124" width="34.875" style="142" customWidth="1"/>
    <col min="5125" max="5125" width="7.5" style="142" customWidth="1"/>
    <col min="5126" max="5126" width="25" style="142" customWidth="1"/>
    <col min="5127" max="5376" width="9" style="142"/>
    <col min="5377" max="5377" width="39.125" style="142" customWidth="1"/>
    <col min="5378" max="5378" width="6.25" style="142" customWidth="1"/>
    <col min="5379" max="5379" width="25" style="142" customWidth="1"/>
    <col min="5380" max="5380" width="34.875" style="142" customWidth="1"/>
    <col min="5381" max="5381" width="7.5" style="142" customWidth="1"/>
    <col min="5382" max="5382" width="25" style="142" customWidth="1"/>
    <col min="5383" max="5632" width="9" style="142"/>
    <col min="5633" max="5633" width="39.125" style="142" customWidth="1"/>
    <col min="5634" max="5634" width="6.25" style="142" customWidth="1"/>
    <col min="5635" max="5635" width="25" style="142" customWidth="1"/>
    <col min="5636" max="5636" width="34.875" style="142" customWidth="1"/>
    <col min="5637" max="5637" width="7.5" style="142" customWidth="1"/>
    <col min="5638" max="5638" width="25" style="142" customWidth="1"/>
    <col min="5639" max="5888" width="9" style="142"/>
    <col min="5889" max="5889" width="39.125" style="142" customWidth="1"/>
    <col min="5890" max="5890" width="6.25" style="142" customWidth="1"/>
    <col min="5891" max="5891" width="25" style="142" customWidth="1"/>
    <col min="5892" max="5892" width="34.875" style="142" customWidth="1"/>
    <col min="5893" max="5893" width="7.5" style="142" customWidth="1"/>
    <col min="5894" max="5894" width="25" style="142" customWidth="1"/>
    <col min="5895" max="6144" width="9" style="142"/>
    <col min="6145" max="6145" width="39.125" style="142" customWidth="1"/>
    <col min="6146" max="6146" width="6.25" style="142" customWidth="1"/>
    <col min="6147" max="6147" width="25" style="142" customWidth="1"/>
    <col min="6148" max="6148" width="34.875" style="142" customWidth="1"/>
    <col min="6149" max="6149" width="7.5" style="142" customWidth="1"/>
    <col min="6150" max="6150" width="25" style="142" customWidth="1"/>
    <col min="6151" max="6400" width="9" style="142"/>
    <col min="6401" max="6401" width="39.125" style="142" customWidth="1"/>
    <col min="6402" max="6402" width="6.25" style="142" customWidth="1"/>
    <col min="6403" max="6403" width="25" style="142" customWidth="1"/>
    <col min="6404" max="6404" width="34.875" style="142" customWidth="1"/>
    <col min="6405" max="6405" width="7.5" style="142" customWidth="1"/>
    <col min="6406" max="6406" width="25" style="142" customWidth="1"/>
    <col min="6407" max="6656" width="9" style="142"/>
    <col min="6657" max="6657" width="39.125" style="142" customWidth="1"/>
    <col min="6658" max="6658" width="6.25" style="142" customWidth="1"/>
    <col min="6659" max="6659" width="25" style="142" customWidth="1"/>
    <col min="6660" max="6660" width="34.875" style="142" customWidth="1"/>
    <col min="6661" max="6661" width="7.5" style="142" customWidth="1"/>
    <col min="6662" max="6662" width="25" style="142" customWidth="1"/>
    <col min="6663" max="6912" width="9" style="142"/>
    <col min="6913" max="6913" width="39.125" style="142" customWidth="1"/>
    <col min="6914" max="6914" width="6.25" style="142" customWidth="1"/>
    <col min="6915" max="6915" width="25" style="142" customWidth="1"/>
    <col min="6916" max="6916" width="34.875" style="142" customWidth="1"/>
    <col min="6917" max="6917" width="7.5" style="142" customWidth="1"/>
    <col min="6918" max="6918" width="25" style="142" customWidth="1"/>
    <col min="6919" max="7168" width="9" style="142"/>
    <col min="7169" max="7169" width="39.125" style="142" customWidth="1"/>
    <col min="7170" max="7170" width="6.25" style="142" customWidth="1"/>
    <col min="7171" max="7171" width="25" style="142" customWidth="1"/>
    <col min="7172" max="7172" width="34.875" style="142" customWidth="1"/>
    <col min="7173" max="7173" width="7.5" style="142" customWidth="1"/>
    <col min="7174" max="7174" width="25" style="142" customWidth="1"/>
    <col min="7175" max="7424" width="9" style="142"/>
    <col min="7425" max="7425" width="39.125" style="142" customWidth="1"/>
    <col min="7426" max="7426" width="6.25" style="142" customWidth="1"/>
    <col min="7427" max="7427" width="25" style="142" customWidth="1"/>
    <col min="7428" max="7428" width="34.875" style="142" customWidth="1"/>
    <col min="7429" max="7429" width="7.5" style="142" customWidth="1"/>
    <col min="7430" max="7430" width="25" style="142" customWidth="1"/>
    <col min="7431" max="7680" width="9" style="142"/>
    <col min="7681" max="7681" width="39.125" style="142" customWidth="1"/>
    <col min="7682" max="7682" width="6.25" style="142" customWidth="1"/>
    <col min="7683" max="7683" width="25" style="142" customWidth="1"/>
    <col min="7684" max="7684" width="34.875" style="142" customWidth="1"/>
    <col min="7685" max="7685" width="7.5" style="142" customWidth="1"/>
    <col min="7686" max="7686" width="25" style="142" customWidth="1"/>
    <col min="7687" max="7936" width="9" style="142"/>
    <col min="7937" max="7937" width="39.125" style="142" customWidth="1"/>
    <col min="7938" max="7938" width="6.25" style="142" customWidth="1"/>
    <col min="7939" max="7939" width="25" style="142" customWidth="1"/>
    <col min="7940" max="7940" width="34.875" style="142" customWidth="1"/>
    <col min="7941" max="7941" width="7.5" style="142" customWidth="1"/>
    <col min="7942" max="7942" width="25" style="142" customWidth="1"/>
    <col min="7943" max="8192" width="9" style="142"/>
    <col min="8193" max="8193" width="39.125" style="142" customWidth="1"/>
    <col min="8194" max="8194" width="6.25" style="142" customWidth="1"/>
    <col min="8195" max="8195" width="25" style="142" customWidth="1"/>
    <col min="8196" max="8196" width="34.875" style="142" customWidth="1"/>
    <col min="8197" max="8197" width="7.5" style="142" customWidth="1"/>
    <col min="8198" max="8198" width="25" style="142" customWidth="1"/>
    <col min="8199" max="8448" width="9" style="142"/>
    <col min="8449" max="8449" width="39.125" style="142" customWidth="1"/>
    <col min="8450" max="8450" width="6.25" style="142" customWidth="1"/>
    <col min="8451" max="8451" width="25" style="142" customWidth="1"/>
    <col min="8452" max="8452" width="34.875" style="142" customWidth="1"/>
    <col min="8453" max="8453" width="7.5" style="142" customWidth="1"/>
    <col min="8454" max="8454" width="25" style="142" customWidth="1"/>
    <col min="8455" max="8704" width="9" style="142"/>
    <col min="8705" max="8705" width="39.125" style="142" customWidth="1"/>
    <col min="8706" max="8706" width="6.25" style="142" customWidth="1"/>
    <col min="8707" max="8707" width="25" style="142" customWidth="1"/>
    <col min="8708" max="8708" width="34.875" style="142" customWidth="1"/>
    <col min="8709" max="8709" width="7.5" style="142" customWidth="1"/>
    <col min="8710" max="8710" width="25" style="142" customWidth="1"/>
    <col min="8711" max="8960" width="9" style="142"/>
    <col min="8961" max="8961" width="39.125" style="142" customWidth="1"/>
    <col min="8962" max="8962" width="6.25" style="142" customWidth="1"/>
    <col min="8963" max="8963" width="25" style="142" customWidth="1"/>
    <col min="8964" max="8964" width="34.875" style="142" customWidth="1"/>
    <col min="8965" max="8965" width="7.5" style="142" customWidth="1"/>
    <col min="8966" max="8966" width="25" style="142" customWidth="1"/>
    <col min="8967" max="9216" width="9" style="142"/>
    <col min="9217" max="9217" width="39.125" style="142" customWidth="1"/>
    <col min="9218" max="9218" width="6.25" style="142" customWidth="1"/>
    <col min="9219" max="9219" width="25" style="142" customWidth="1"/>
    <col min="9220" max="9220" width="34.875" style="142" customWidth="1"/>
    <col min="9221" max="9221" width="7.5" style="142" customWidth="1"/>
    <col min="9222" max="9222" width="25" style="142" customWidth="1"/>
    <col min="9223" max="9472" width="9" style="142"/>
    <col min="9473" max="9473" width="39.125" style="142" customWidth="1"/>
    <col min="9474" max="9474" width="6.25" style="142" customWidth="1"/>
    <col min="9475" max="9475" width="25" style="142" customWidth="1"/>
    <col min="9476" max="9476" width="34.875" style="142" customWidth="1"/>
    <col min="9477" max="9477" width="7.5" style="142" customWidth="1"/>
    <col min="9478" max="9478" width="25" style="142" customWidth="1"/>
    <col min="9479" max="9728" width="9" style="142"/>
    <col min="9729" max="9729" width="39.125" style="142" customWidth="1"/>
    <col min="9730" max="9730" width="6.25" style="142" customWidth="1"/>
    <col min="9731" max="9731" width="25" style="142" customWidth="1"/>
    <col min="9732" max="9732" width="34.875" style="142" customWidth="1"/>
    <col min="9733" max="9733" width="7.5" style="142" customWidth="1"/>
    <col min="9734" max="9734" width="25" style="142" customWidth="1"/>
    <col min="9735" max="9984" width="9" style="142"/>
    <col min="9985" max="9985" width="39.125" style="142" customWidth="1"/>
    <col min="9986" max="9986" width="6.25" style="142" customWidth="1"/>
    <col min="9987" max="9987" width="25" style="142" customWidth="1"/>
    <col min="9988" max="9988" width="34.875" style="142" customWidth="1"/>
    <col min="9989" max="9989" width="7.5" style="142" customWidth="1"/>
    <col min="9990" max="9990" width="25" style="142" customWidth="1"/>
    <col min="9991" max="10240" width="9" style="142"/>
    <col min="10241" max="10241" width="39.125" style="142" customWidth="1"/>
    <col min="10242" max="10242" width="6.25" style="142" customWidth="1"/>
    <col min="10243" max="10243" width="25" style="142" customWidth="1"/>
    <col min="10244" max="10244" width="34.875" style="142" customWidth="1"/>
    <col min="10245" max="10245" width="7.5" style="142" customWidth="1"/>
    <col min="10246" max="10246" width="25" style="142" customWidth="1"/>
    <col min="10247" max="10496" width="9" style="142"/>
    <col min="10497" max="10497" width="39.125" style="142" customWidth="1"/>
    <col min="10498" max="10498" width="6.25" style="142" customWidth="1"/>
    <col min="10499" max="10499" width="25" style="142" customWidth="1"/>
    <col min="10500" max="10500" width="34.875" style="142" customWidth="1"/>
    <col min="10501" max="10501" width="7.5" style="142" customWidth="1"/>
    <col min="10502" max="10502" width="25" style="142" customWidth="1"/>
    <col min="10503" max="10752" width="9" style="142"/>
    <col min="10753" max="10753" width="39.125" style="142" customWidth="1"/>
    <col min="10754" max="10754" width="6.25" style="142" customWidth="1"/>
    <col min="10755" max="10755" width="25" style="142" customWidth="1"/>
    <col min="10756" max="10756" width="34.875" style="142" customWidth="1"/>
    <col min="10757" max="10757" width="7.5" style="142" customWidth="1"/>
    <col min="10758" max="10758" width="25" style="142" customWidth="1"/>
    <col min="10759" max="11008" width="9" style="142"/>
    <col min="11009" max="11009" width="39.125" style="142" customWidth="1"/>
    <col min="11010" max="11010" width="6.25" style="142" customWidth="1"/>
    <col min="11011" max="11011" width="25" style="142" customWidth="1"/>
    <col min="11012" max="11012" width="34.875" style="142" customWidth="1"/>
    <col min="11013" max="11013" width="7.5" style="142" customWidth="1"/>
    <col min="11014" max="11014" width="25" style="142" customWidth="1"/>
    <col min="11015" max="11264" width="9" style="142"/>
    <col min="11265" max="11265" width="39.125" style="142" customWidth="1"/>
    <col min="11266" max="11266" width="6.25" style="142" customWidth="1"/>
    <col min="11267" max="11267" width="25" style="142" customWidth="1"/>
    <col min="11268" max="11268" width="34.875" style="142" customWidth="1"/>
    <col min="11269" max="11269" width="7.5" style="142" customWidth="1"/>
    <col min="11270" max="11270" width="25" style="142" customWidth="1"/>
    <col min="11271" max="11520" width="9" style="142"/>
    <col min="11521" max="11521" width="39.125" style="142" customWidth="1"/>
    <col min="11522" max="11522" width="6.25" style="142" customWidth="1"/>
    <col min="11523" max="11523" width="25" style="142" customWidth="1"/>
    <col min="11524" max="11524" width="34.875" style="142" customWidth="1"/>
    <col min="11525" max="11525" width="7.5" style="142" customWidth="1"/>
    <col min="11526" max="11526" width="25" style="142" customWidth="1"/>
    <col min="11527" max="11776" width="9" style="142"/>
    <col min="11777" max="11777" width="39.125" style="142" customWidth="1"/>
    <col min="11778" max="11778" width="6.25" style="142" customWidth="1"/>
    <col min="11779" max="11779" width="25" style="142" customWidth="1"/>
    <col min="11780" max="11780" width="34.875" style="142" customWidth="1"/>
    <col min="11781" max="11781" width="7.5" style="142" customWidth="1"/>
    <col min="11782" max="11782" width="25" style="142" customWidth="1"/>
    <col min="11783" max="12032" width="9" style="142"/>
    <col min="12033" max="12033" width="39.125" style="142" customWidth="1"/>
    <col min="12034" max="12034" width="6.25" style="142" customWidth="1"/>
    <col min="12035" max="12035" width="25" style="142" customWidth="1"/>
    <col min="12036" max="12036" width="34.875" style="142" customWidth="1"/>
    <col min="12037" max="12037" width="7.5" style="142" customWidth="1"/>
    <col min="12038" max="12038" width="25" style="142" customWidth="1"/>
    <col min="12039" max="12288" width="9" style="142"/>
    <col min="12289" max="12289" width="39.125" style="142" customWidth="1"/>
    <col min="12290" max="12290" width="6.25" style="142" customWidth="1"/>
    <col min="12291" max="12291" width="25" style="142" customWidth="1"/>
    <col min="12292" max="12292" width="34.875" style="142" customWidth="1"/>
    <col min="12293" max="12293" width="7.5" style="142" customWidth="1"/>
    <col min="12294" max="12294" width="25" style="142" customWidth="1"/>
    <col min="12295" max="12544" width="9" style="142"/>
    <col min="12545" max="12545" width="39.125" style="142" customWidth="1"/>
    <col min="12546" max="12546" width="6.25" style="142" customWidth="1"/>
    <col min="12547" max="12547" width="25" style="142" customWidth="1"/>
    <col min="12548" max="12548" width="34.875" style="142" customWidth="1"/>
    <col min="12549" max="12549" width="7.5" style="142" customWidth="1"/>
    <col min="12550" max="12550" width="25" style="142" customWidth="1"/>
    <col min="12551" max="12800" width="9" style="142"/>
    <col min="12801" max="12801" width="39.125" style="142" customWidth="1"/>
    <col min="12802" max="12802" width="6.25" style="142" customWidth="1"/>
    <col min="12803" max="12803" width="25" style="142" customWidth="1"/>
    <col min="12804" max="12804" width="34.875" style="142" customWidth="1"/>
    <col min="12805" max="12805" width="7.5" style="142" customWidth="1"/>
    <col min="12806" max="12806" width="25" style="142" customWidth="1"/>
    <col min="12807" max="13056" width="9" style="142"/>
    <col min="13057" max="13057" width="39.125" style="142" customWidth="1"/>
    <col min="13058" max="13058" width="6.25" style="142" customWidth="1"/>
    <col min="13059" max="13059" width="25" style="142" customWidth="1"/>
    <col min="13060" max="13060" width="34.875" style="142" customWidth="1"/>
    <col min="13061" max="13061" width="7.5" style="142" customWidth="1"/>
    <col min="13062" max="13062" width="25" style="142" customWidth="1"/>
    <col min="13063" max="13312" width="9" style="142"/>
    <col min="13313" max="13313" width="39.125" style="142" customWidth="1"/>
    <col min="13314" max="13314" width="6.25" style="142" customWidth="1"/>
    <col min="13315" max="13315" width="25" style="142" customWidth="1"/>
    <col min="13316" max="13316" width="34.875" style="142" customWidth="1"/>
    <col min="13317" max="13317" width="7.5" style="142" customWidth="1"/>
    <col min="13318" max="13318" width="25" style="142" customWidth="1"/>
    <col min="13319" max="13568" width="9" style="142"/>
    <col min="13569" max="13569" width="39.125" style="142" customWidth="1"/>
    <col min="13570" max="13570" width="6.25" style="142" customWidth="1"/>
    <col min="13571" max="13571" width="25" style="142" customWidth="1"/>
    <col min="13572" max="13572" width="34.875" style="142" customWidth="1"/>
    <col min="13573" max="13573" width="7.5" style="142" customWidth="1"/>
    <col min="13574" max="13574" width="25" style="142" customWidth="1"/>
    <col min="13575" max="13824" width="9" style="142"/>
    <col min="13825" max="13825" width="39.125" style="142" customWidth="1"/>
    <col min="13826" max="13826" width="6.25" style="142" customWidth="1"/>
    <col min="13827" max="13827" width="25" style="142" customWidth="1"/>
    <col min="13828" max="13828" width="34.875" style="142" customWidth="1"/>
    <col min="13829" max="13829" width="7.5" style="142" customWidth="1"/>
    <col min="13830" max="13830" width="25" style="142" customWidth="1"/>
    <col min="13831" max="14080" width="9" style="142"/>
    <col min="14081" max="14081" width="39.125" style="142" customWidth="1"/>
    <col min="14082" max="14082" width="6.25" style="142" customWidth="1"/>
    <col min="14083" max="14083" width="25" style="142" customWidth="1"/>
    <col min="14084" max="14084" width="34.875" style="142" customWidth="1"/>
    <col min="14085" max="14085" width="7.5" style="142" customWidth="1"/>
    <col min="14086" max="14086" width="25" style="142" customWidth="1"/>
    <col min="14087" max="14336" width="9" style="142"/>
    <col min="14337" max="14337" width="39.125" style="142" customWidth="1"/>
    <col min="14338" max="14338" width="6.25" style="142" customWidth="1"/>
    <col min="14339" max="14339" width="25" style="142" customWidth="1"/>
    <col min="14340" max="14340" width="34.875" style="142" customWidth="1"/>
    <col min="14341" max="14341" width="7.5" style="142" customWidth="1"/>
    <col min="14342" max="14342" width="25" style="142" customWidth="1"/>
    <col min="14343" max="14592" width="9" style="142"/>
    <col min="14593" max="14593" width="39.125" style="142" customWidth="1"/>
    <col min="14594" max="14594" width="6.25" style="142" customWidth="1"/>
    <col min="14595" max="14595" width="25" style="142" customWidth="1"/>
    <col min="14596" max="14596" width="34.875" style="142" customWidth="1"/>
    <col min="14597" max="14597" width="7.5" style="142" customWidth="1"/>
    <col min="14598" max="14598" width="25" style="142" customWidth="1"/>
    <col min="14599" max="14848" width="9" style="142"/>
    <col min="14849" max="14849" width="39.125" style="142" customWidth="1"/>
    <col min="14850" max="14850" width="6.25" style="142" customWidth="1"/>
    <col min="14851" max="14851" width="25" style="142" customWidth="1"/>
    <col min="14852" max="14852" width="34.875" style="142" customWidth="1"/>
    <col min="14853" max="14853" width="7.5" style="142" customWidth="1"/>
    <col min="14854" max="14854" width="25" style="142" customWidth="1"/>
    <col min="14855" max="15104" width="9" style="142"/>
    <col min="15105" max="15105" width="39.125" style="142" customWidth="1"/>
    <col min="15106" max="15106" width="6.25" style="142" customWidth="1"/>
    <col min="15107" max="15107" width="25" style="142" customWidth="1"/>
    <col min="15108" max="15108" width="34.875" style="142" customWidth="1"/>
    <col min="15109" max="15109" width="7.5" style="142" customWidth="1"/>
    <col min="15110" max="15110" width="25" style="142" customWidth="1"/>
    <col min="15111" max="15360" width="9" style="142"/>
    <col min="15361" max="15361" width="39.125" style="142" customWidth="1"/>
    <col min="15362" max="15362" width="6.25" style="142" customWidth="1"/>
    <col min="15363" max="15363" width="25" style="142" customWidth="1"/>
    <col min="15364" max="15364" width="34.875" style="142" customWidth="1"/>
    <col min="15365" max="15365" width="7.5" style="142" customWidth="1"/>
    <col min="15366" max="15366" width="25" style="142" customWidth="1"/>
    <col min="15367" max="15616" width="9" style="142"/>
    <col min="15617" max="15617" width="39.125" style="142" customWidth="1"/>
    <col min="15618" max="15618" width="6.25" style="142" customWidth="1"/>
    <col min="15619" max="15619" width="25" style="142" customWidth="1"/>
    <col min="15620" max="15620" width="34.875" style="142" customWidth="1"/>
    <col min="15621" max="15621" width="7.5" style="142" customWidth="1"/>
    <col min="15622" max="15622" width="25" style="142" customWidth="1"/>
    <col min="15623" max="15872" width="9" style="142"/>
    <col min="15873" max="15873" width="39.125" style="142" customWidth="1"/>
    <col min="15874" max="15874" width="6.25" style="142" customWidth="1"/>
    <col min="15875" max="15875" width="25" style="142" customWidth="1"/>
    <col min="15876" max="15876" width="34.875" style="142" customWidth="1"/>
    <col min="15877" max="15877" width="7.5" style="142" customWidth="1"/>
    <col min="15878" max="15878" width="25" style="142" customWidth="1"/>
    <col min="15879" max="16128" width="9" style="142"/>
    <col min="16129" max="16129" width="39.125" style="142" customWidth="1"/>
    <col min="16130" max="16130" width="6.25" style="142" customWidth="1"/>
    <col min="16131" max="16131" width="25" style="142" customWidth="1"/>
    <col min="16132" max="16132" width="34.875" style="142" customWidth="1"/>
    <col min="16133" max="16133" width="7.5" style="142" customWidth="1"/>
    <col min="16134" max="16134" width="25" style="142" customWidth="1"/>
    <col min="16135" max="16384" width="9" style="142"/>
  </cols>
  <sheetData>
    <row r="1" spans="1:6" ht="37.5" customHeight="1">
      <c r="A1" s="629" t="s">
        <v>3000</v>
      </c>
      <c r="B1" s="629"/>
      <c r="C1" s="629"/>
      <c r="D1" s="629"/>
      <c r="E1" s="629"/>
      <c r="F1" s="629"/>
    </row>
    <row r="2" spans="1:6" ht="15" customHeight="1">
      <c r="A2" s="146"/>
      <c r="B2" s="146"/>
      <c r="C2" s="146"/>
      <c r="D2" s="146"/>
      <c r="E2" s="146"/>
      <c r="F2" s="146"/>
    </row>
    <row r="3" spans="1:6" ht="15" customHeight="1">
      <c r="A3" s="286" t="s">
        <v>2803</v>
      </c>
      <c r="B3" s="287"/>
      <c r="C3" s="286"/>
      <c r="D3" s="286"/>
      <c r="E3" s="286"/>
      <c r="F3" s="289" t="s">
        <v>3001</v>
      </c>
    </row>
    <row r="4" spans="1:6" ht="37.5" customHeight="1">
      <c r="A4" s="291" t="s">
        <v>1487</v>
      </c>
      <c r="B4" s="291" t="s">
        <v>1536</v>
      </c>
      <c r="C4" s="291" t="s">
        <v>1569</v>
      </c>
      <c r="D4" s="291" t="s">
        <v>1487</v>
      </c>
      <c r="E4" s="291" t="s">
        <v>1536</v>
      </c>
      <c r="F4" s="291" t="s">
        <v>1569</v>
      </c>
    </row>
    <row r="5" spans="1:6" ht="22.5" customHeight="1">
      <c r="A5" s="333" t="s">
        <v>1539</v>
      </c>
      <c r="B5" s="290" t="s">
        <v>1445</v>
      </c>
      <c r="C5" s="290" t="s">
        <v>1445</v>
      </c>
      <c r="D5" s="327" t="s">
        <v>3002</v>
      </c>
      <c r="E5" s="291" t="s">
        <v>1541</v>
      </c>
      <c r="F5" s="336">
        <v>5118514</v>
      </c>
    </row>
    <row r="6" spans="1:6" s="154" customFormat="1" ht="22.5" customHeight="1">
      <c r="A6" s="374" t="s">
        <v>1546</v>
      </c>
      <c r="B6" s="161" t="s">
        <v>1537</v>
      </c>
      <c r="C6" s="344">
        <v>10930554</v>
      </c>
      <c r="D6" s="151" t="s">
        <v>3003</v>
      </c>
      <c r="E6" s="404" t="s">
        <v>1445</v>
      </c>
      <c r="F6" s="160" t="s">
        <v>1445</v>
      </c>
    </row>
    <row r="7" spans="1:6" s="154" customFormat="1" ht="22.5" customHeight="1">
      <c r="A7" s="374" t="s">
        <v>3004</v>
      </c>
      <c r="B7" s="161" t="s">
        <v>1537</v>
      </c>
      <c r="C7" s="344">
        <v>10626379</v>
      </c>
      <c r="D7" s="151" t="s">
        <v>3005</v>
      </c>
      <c r="E7" s="153" t="s">
        <v>1537</v>
      </c>
      <c r="F7" s="355">
        <v>10833673</v>
      </c>
    </row>
    <row r="8" spans="1:6" s="154" customFormat="1" ht="22.5" customHeight="1">
      <c r="A8" s="374" t="s">
        <v>3006</v>
      </c>
      <c r="B8" s="161" t="s">
        <v>1537</v>
      </c>
      <c r="C8" s="344">
        <v>304175</v>
      </c>
      <c r="D8" s="378" t="s">
        <v>3007</v>
      </c>
      <c r="E8" s="161" t="s">
        <v>1537</v>
      </c>
      <c r="F8" s="357">
        <v>10150045</v>
      </c>
    </row>
    <row r="9" spans="1:6" s="154" customFormat="1" ht="22.5" customHeight="1">
      <c r="A9" s="374" t="s">
        <v>3008</v>
      </c>
      <c r="B9" s="161" t="s">
        <v>1445</v>
      </c>
      <c r="C9" s="161" t="s">
        <v>1445</v>
      </c>
      <c r="D9" s="374" t="s">
        <v>3009</v>
      </c>
      <c r="E9" s="153" t="s">
        <v>1538</v>
      </c>
      <c r="F9" s="310">
        <v>363239760000</v>
      </c>
    </row>
    <row r="10" spans="1:6" s="154" customFormat="1" ht="22.5" customHeight="1">
      <c r="A10" s="374" t="s">
        <v>3010</v>
      </c>
      <c r="B10" s="153" t="s">
        <v>1538</v>
      </c>
      <c r="C10" s="150">
        <v>765583750000</v>
      </c>
      <c r="D10" s="374" t="s">
        <v>3011</v>
      </c>
      <c r="E10" s="153" t="s">
        <v>1537</v>
      </c>
      <c r="F10" s="357">
        <v>36573</v>
      </c>
    </row>
    <row r="11" spans="1:6" s="154" customFormat="1" ht="22.5" customHeight="1">
      <c r="A11" s="374" t="s">
        <v>3012</v>
      </c>
      <c r="B11" s="153" t="s">
        <v>1538</v>
      </c>
      <c r="C11" s="150">
        <v>765583750000</v>
      </c>
      <c r="D11" s="374" t="s">
        <v>3013</v>
      </c>
      <c r="E11" s="153" t="s">
        <v>1445</v>
      </c>
      <c r="F11" s="384" t="s">
        <v>1445</v>
      </c>
    </row>
    <row r="12" spans="1:6" s="154" customFormat="1" ht="22.5" customHeight="1">
      <c r="A12" s="374" t="s">
        <v>3014</v>
      </c>
      <c r="B12" s="161" t="s">
        <v>1445</v>
      </c>
      <c r="C12" s="161" t="s">
        <v>1445</v>
      </c>
      <c r="D12" s="374" t="s">
        <v>3015</v>
      </c>
      <c r="E12" s="153" t="s">
        <v>1538</v>
      </c>
      <c r="F12" s="150">
        <v>3090000</v>
      </c>
    </row>
    <row r="13" spans="1:6" s="154" customFormat="1" ht="22.5" customHeight="1">
      <c r="A13" s="374" t="s">
        <v>3016</v>
      </c>
      <c r="B13" s="161" t="s">
        <v>1445</v>
      </c>
      <c r="C13" s="161" t="s">
        <v>1445</v>
      </c>
      <c r="D13" s="374" t="s">
        <v>2973</v>
      </c>
      <c r="E13" s="153" t="s">
        <v>1538</v>
      </c>
      <c r="F13" s="150">
        <v>24590000</v>
      </c>
    </row>
    <row r="14" spans="1:6" s="154" customFormat="1" ht="22.5" customHeight="1">
      <c r="A14" s="374" t="s">
        <v>3017</v>
      </c>
      <c r="B14" s="153" t="s">
        <v>1538</v>
      </c>
      <c r="C14" s="150">
        <v>0</v>
      </c>
      <c r="D14" s="374" t="s">
        <v>3018</v>
      </c>
      <c r="E14" s="153" t="s">
        <v>1538</v>
      </c>
      <c r="F14" s="150">
        <v>0</v>
      </c>
    </row>
    <row r="15" spans="1:6" s="154" customFormat="1" ht="22.5" customHeight="1">
      <c r="A15" s="374" t="s">
        <v>3019</v>
      </c>
      <c r="B15" s="153" t="s">
        <v>1538</v>
      </c>
      <c r="C15" s="150">
        <v>0</v>
      </c>
      <c r="D15" s="374" t="s">
        <v>3020</v>
      </c>
      <c r="E15" s="153" t="s">
        <v>1538</v>
      </c>
      <c r="F15" s="150">
        <v>0</v>
      </c>
    </row>
    <row r="16" spans="1:6" s="154" customFormat="1" ht="22.5" customHeight="1">
      <c r="A16" s="374" t="s">
        <v>3021</v>
      </c>
      <c r="B16" s="153" t="s">
        <v>1538</v>
      </c>
      <c r="C16" s="150">
        <v>0</v>
      </c>
      <c r="D16" s="374" t="s">
        <v>3022</v>
      </c>
      <c r="E16" s="161" t="s">
        <v>1538</v>
      </c>
      <c r="F16" s="150">
        <v>2229596.7799999998</v>
      </c>
    </row>
    <row r="17" spans="1:6" s="154" customFormat="1" ht="22.5" customHeight="1">
      <c r="A17" s="374" t="s">
        <v>3023</v>
      </c>
      <c r="B17" s="153" t="s">
        <v>1538</v>
      </c>
      <c r="C17" s="150">
        <v>0</v>
      </c>
      <c r="D17" s="374" t="s">
        <v>3024</v>
      </c>
      <c r="E17" s="405" t="s">
        <v>1538</v>
      </c>
      <c r="F17" s="150">
        <v>2229596.7799999998</v>
      </c>
    </row>
    <row r="18" spans="1:6" s="154" customFormat="1" ht="22.5" customHeight="1">
      <c r="A18" s="374" t="s">
        <v>3025</v>
      </c>
      <c r="B18" s="153" t="s">
        <v>1538</v>
      </c>
      <c r="C18" s="150">
        <v>0</v>
      </c>
      <c r="D18" s="374" t="s">
        <v>3026</v>
      </c>
      <c r="E18" s="161" t="s">
        <v>1538</v>
      </c>
      <c r="F18" s="150">
        <v>0</v>
      </c>
    </row>
    <row r="19" spans="1:6" s="154" customFormat="1" ht="22.5" customHeight="1">
      <c r="A19" s="374" t="s">
        <v>3027</v>
      </c>
      <c r="B19" s="153" t="s">
        <v>1538</v>
      </c>
      <c r="C19" s="150">
        <v>10432245.630000001</v>
      </c>
      <c r="D19" s="374" t="s">
        <v>3028</v>
      </c>
      <c r="E19" s="153" t="s">
        <v>1538</v>
      </c>
      <c r="F19" s="368">
        <v>0</v>
      </c>
    </row>
    <row r="20" spans="1:6" s="154" customFormat="1" ht="22.5" customHeight="1">
      <c r="A20" s="374" t="s">
        <v>3029</v>
      </c>
      <c r="B20" s="153" t="s">
        <v>1538</v>
      </c>
      <c r="C20" s="150">
        <v>10432245.630000001</v>
      </c>
      <c r="D20" s="374" t="s">
        <v>1540</v>
      </c>
      <c r="E20" s="153" t="s">
        <v>1445</v>
      </c>
      <c r="F20" s="161" t="s">
        <v>1445</v>
      </c>
    </row>
    <row r="21" spans="1:6" s="154" customFormat="1" ht="22.5" customHeight="1">
      <c r="A21" s="374" t="s">
        <v>3030</v>
      </c>
      <c r="B21" s="153" t="s">
        <v>1538</v>
      </c>
      <c r="C21" s="150">
        <v>0</v>
      </c>
      <c r="D21" s="374" t="s">
        <v>3031</v>
      </c>
      <c r="E21" s="153" t="s">
        <v>1537</v>
      </c>
      <c r="F21" s="344">
        <v>10906510</v>
      </c>
    </row>
    <row r="22" spans="1:6" s="154" customFormat="1" ht="22.5" customHeight="1">
      <c r="A22" s="374" t="s">
        <v>3032</v>
      </c>
      <c r="B22" s="153" t="s">
        <v>1538</v>
      </c>
      <c r="C22" s="150">
        <v>0</v>
      </c>
      <c r="D22" s="374" t="s">
        <v>3033</v>
      </c>
      <c r="E22" s="153" t="s">
        <v>1541</v>
      </c>
      <c r="F22" s="344">
        <v>2786737</v>
      </c>
    </row>
    <row r="23" spans="1:6" s="154" customFormat="1" ht="22.5" customHeight="1">
      <c r="A23" s="393" t="s">
        <v>3034</v>
      </c>
      <c r="B23" s="162" t="s">
        <v>1445</v>
      </c>
      <c r="C23" s="161" t="s">
        <v>1445</v>
      </c>
      <c r="D23" s="374" t="s">
        <v>3035</v>
      </c>
      <c r="E23" s="161" t="s">
        <v>1541</v>
      </c>
      <c r="F23" s="344">
        <v>49142</v>
      </c>
    </row>
    <row r="24" spans="1:6" s="154" customFormat="1" ht="22.5" customHeight="1">
      <c r="A24" s="406" t="s">
        <v>3036</v>
      </c>
      <c r="B24" s="407" t="s">
        <v>1541</v>
      </c>
      <c r="C24" s="344">
        <v>501111</v>
      </c>
      <c r="D24" s="393" t="s">
        <v>3037</v>
      </c>
      <c r="E24" s="161" t="s">
        <v>1538</v>
      </c>
      <c r="F24" s="150">
        <v>1119532.49</v>
      </c>
    </row>
    <row r="25" spans="1:6" s="154" customFormat="1" ht="22.5" customHeight="1">
      <c r="A25" s="408" t="s">
        <v>3038</v>
      </c>
      <c r="B25" s="407" t="s">
        <v>1541</v>
      </c>
      <c r="C25" s="409">
        <v>392729</v>
      </c>
      <c r="D25" s="396" t="s">
        <v>3024</v>
      </c>
      <c r="E25" s="405" t="s">
        <v>1538</v>
      </c>
      <c r="F25" s="150">
        <v>1119532.49</v>
      </c>
    </row>
    <row r="26" spans="1:6" s="154" customFormat="1" ht="22.5" customHeight="1">
      <c r="A26" s="408" t="s">
        <v>3002</v>
      </c>
      <c r="B26" s="407" t="s">
        <v>1541</v>
      </c>
      <c r="C26" s="409">
        <v>108382</v>
      </c>
      <c r="D26" s="396" t="s">
        <v>3026</v>
      </c>
      <c r="E26" s="161" t="s">
        <v>1538</v>
      </c>
      <c r="F26" s="150">
        <v>0</v>
      </c>
    </row>
    <row r="27" spans="1:6" s="154" customFormat="1" ht="22.5" customHeight="1">
      <c r="A27" s="408" t="s">
        <v>3039</v>
      </c>
      <c r="B27" s="407" t="s">
        <v>1541</v>
      </c>
      <c r="C27" s="409">
        <v>45104465</v>
      </c>
      <c r="D27" s="396" t="s">
        <v>3040</v>
      </c>
      <c r="E27" s="161" t="s">
        <v>1538</v>
      </c>
      <c r="F27" s="150">
        <v>0</v>
      </c>
    </row>
    <row r="28" spans="1:6" s="154" customFormat="1" ht="22.5" customHeight="1">
      <c r="A28" s="408" t="s">
        <v>3038</v>
      </c>
      <c r="B28" s="407" t="s">
        <v>1541</v>
      </c>
      <c r="C28" s="410">
        <v>39985951</v>
      </c>
      <c r="D28" s="411" t="s">
        <v>1445</v>
      </c>
      <c r="E28" s="162" t="s">
        <v>1445</v>
      </c>
      <c r="F28" s="412" t="s">
        <v>1445</v>
      </c>
    </row>
    <row r="29" spans="1:6" s="154" customFormat="1" ht="15" customHeight="1">
      <c r="A29" s="342"/>
      <c r="B29" s="342"/>
      <c r="C29" s="342"/>
      <c r="D29" s="372"/>
      <c r="E29" s="372"/>
      <c r="F29" s="373"/>
    </row>
  </sheetData>
  <mergeCells count="1">
    <mergeCell ref="A1:F1"/>
  </mergeCells>
  <phoneticPr fontId="23" type="noConversion"/>
  <printOptions horizontalCentered="1"/>
  <pageMargins left="0.74803149606299213" right="0.74803149606299213" top="0.98425196850393704" bottom="0.98425196850393704" header="0.51181102362204722" footer="0.51181102362204722"/>
  <pageSetup paperSize="9" scale="66" orientation="landscape" errors="blank" r:id="rId1"/>
  <headerFooter alignWithMargins="0"/>
</worksheet>
</file>

<file path=xl/worksheets/sheet39.xml><?xml version="1.0" encoding="utf-8"?>
<worksheet xmlns="http://schemas.openxmlformats.org/spreadsheetml/2006/main" xmlns:r="http://schemas.openxmlformats.org/officeDocument/2006/relationships">
  <sheetPr>
    <pageSetUpPr fitToPage="1"/>
  </sheetPr>
  <dimension ref="A1:F18"/>
  <sheetViews>
    <sheetView zoomScaleNormal="100" workbookViewId="0">
      <selection activeCell="F18" sqref="F18"/>
    </sheetView>
  </sheetViews>
  <sheetFormatPr defaultRowHeight="14.25" customHeight="1"/>
  <cols>
    <col min="1" max="1" width="33.125" style="142" customWidth="1"/>
    <col min="2" max="2" width="6.25" style="142" customWidth="1"/>
    <col min="3" max="3" width="25" style="142" customWidth="1"/>
    <col min="4" max="4" width="41.25" style="142" customWidth="1"/>
    <col min="5" max="5" width="6.25" style="142" customWidth="1"/>
    <col min="6" max="6" width="25" style="142" customWidth="1"/>
    <col min="7" max="256" width="9" style="142"/>
    <col min="257" max="257" width="33.125" style="142" customWidth="1"/>
    <col min="258" max="258" width="6.25" style="142" customWidth="1"/>
    <col min="259" max="259" width="25" style="142" customWidth="1"/>
    <col min="260" max="260" width="41.25" style="142" customWidth="1"/>
    <col min="261" max="261" width="6.25" style="142" customWidth="1"/>
    <col min="262" max="262" width="25" style="142" customWidth="1"/>
    <col min="263" max="512" width="9" style="142"/>
    <col min="513" max="513" width="33.125" style="142" customWidth="1"/>
    <col min="514" max="514" width="6.25" style="142" customWidth="1"/>
    <col min="515" max="515" width="25" style="142" customWidth="1"/>
    <col min="516" max="516" width="41.25" style="142" customWidth="1"/>
    <col min="517" max="517" width="6.25" style="142" customWidth="1"/>
    <col min="518" max="518" width="25" style="142" customWidth="1"/>
    <col min="519" max="768" width="9" style="142"/>
    <col min="769" max="769" width="33.125" style="142" customWidth="1"/>
    <col min="770" max="770" width="6.25" style="142" customWidth="1"/>
    <col min="771" max="771" width="25" style="142" customWidth="1"/>
    <col min="772" max="772" width="41.25" style="142" customWidth="1"/>
    <col min="773" max="773" width="6.25" style="142" customWidth="1"/>
    <col min="774" max="774" width="25" style="142" customWidth="1"/>
    <col min="775" max="1024" width="9" style="142"/>
    <col min="1025" max="1025" width="33.125" style="142" customWidth="1"/>
    <col min="1026" max="1026" width="6.25" style="142" customWidth="1"/>
    <col min="1027" max="1027" width="25" style="142" customWidth="1"/>
    <col min="1028" max="1028" width="41.25" style="142" customWidth="1"/>
    <col min="1029" max="1029" width="6.25" style="142" customWidth="1"/>
    <col min="1030" max="1030" width="25" style="142" customWidth="1"/>
    <col min="1031" max="1280" width="9" style="142"/>
    <col min="1281" max="1281" width="33.125" style="142" customWidth="1"/>
    <col min="1282" max="1282" width="6.25" style="142" customWidth="1"/>
    <col min="1283" max="1283" width="25" style="142" customWidth="1"/>
    <col min="1284" max="1284" width="41.25" style="142" customWidth="1"/>
    <col min="1285" max="1285" width="6.25" style="142" customWidth="1"/>
    <col min="1286" max="1286" width="25" style="142" customWidth="1"/>
    <col min="1287" max="1536" width="9" style="142"/>
    <col min="1537" max="1537" width="33.125" style="142" customWidth="1"/>
    <col min="1538" max="1538" width="6.25" style="142" customWidth="1"/>
    <col min="1539" max="1539" width="25" style="142" customWidth="1"/>
    <col min="1540" max="1540" width="41.25" style="142" customWidth="1"/>
    <col min="1541" max="1541" width="6.25" style="142" customWidth="1"/>
    <col min="1542" max="1542" width="25" style="142" customWidth="1"/>
    <col min="1543" max="1792" width="9" style="142"/>
    <col min="1793" max="1793" width="33.125" style="142" customWidth="1"/>
    <col min="1794" max="1794" width="6.25" style="142" customWidth="1"/>
    <col min="1795" max="1795" width="25" style="142" customWidth="1"/>
    <col min="1796" max="1796" width="41.25" style="142" customWidth="1"/>
    <col min="1797" max="1797" width="6.25" style="142" customWidth="1"/>
    <col min="1798" max="1798" width="25" style="142" customWidth="1"/>
    <col min="1799" max="2048" width="9" style="142"/>
    <col min="2049" max="2049" width="33.125" style="142" customWidth="1"/>
    <col min="2050" max="2050" width="6.25" style="142" customWidth="1"/>
    <col min="2051" max="2051" width="25" style="142" customWidth="1"/>
    <col min="2052" max="2052" width="41.25" style="142" customWidth="1"/>
    <col min="2053" max="2053" width="6.25" style="142" customWidth="1"/>
    <col min="2054" max="2054" width="25" style="142" customWidth="1"/>
    <col min="2055" max="2304" width="9" style="142"/>
    <col min="2305" max="2305" width="33.125" style="142" customWidth="1"/>
    <col min="2306" max="2306" width="6.25" style="142" customWidth="1"/>
    <col min="2307" max="2307" width="25" style="142" customWidth="1"/>
    <col min="2308" max="2308" width="41.25" style="142" customWidth="1"/>
    <col min="2309" max="2309" width="6.25" style="142" customWidth="1"/>
    <col min="2310" max="2310" width="25" style="142" customWidth="1"/>
    <col min="2311" max="2560" width="9" style="142"/>
    <col min="2561" max="2561" width="33.125" style="142" customWidth="1"/>
    <col min="2562" max="2562" width="6.25" style="142" customWidth="1"/>
    <col min="2563" max="2563" width="25" style="142" customWidth="1"/>
    <col min="2564" max="2564" width="41.25" style="142" customWidth="1"/>
    <col min="2565" max="2565" width="6.25" style="142" customWidth="1"/>
    <col min="2566" max="2566" width="25" style="142" customWidth="1"/>
    <col min="2567" max="2816" width="9" style="142"/>
    <col min="2817" max="2817" width="33.125" style="142" customWidth="1"/>
    <col min="2818" max="2818" width="6.25" style="142" customWidth="1"/>
    <col min="2819" max="2819" width="25" style="142" customWidth="1"/>
    <col min="2820" max="2820" width="41.25" style="142" customWidth="1"/>
    <col min="2821" max="2821" width="6.25" style="142" customWidth="1"/>
    <col min="2822" max="2822" width="25" style="142" customWidth="1"/>
    <col min="2823" max="3072" width="9" style="142"/>
    <col min="3073" max="3073" width="33.125" style="142" customWidth="1"/>
    <col min="3074" max="3074" width="6.25" style="142" customWidth="1"/>
    <col min="3075" max="3075" width="25" style="142" customWidth="1"/>
    <col min="3076" max="3076" width="41.25" style="142" customWidth="1"/>
    <col min="3077" max="3077" width="6.25" style="142" customWidth="1"/>
    <col min="3078" max="3078" width="25" style="142" customWidth="1"/>
    <col min="3079" max="3328" width="9" style="142"/>
    <col min="3329" max="3329" width="33.125" style="142" customWidth="1"/>
    <col min="3330" max="3330" width="6.25" style="142" customWidth="1"/>
    <col min="3331" max="3331" width="25" style="142" customWidth="1"/>
    <col min="3332" max="3332" width="41.25" style="142" customWidth="1"/>
    <col min="3333" max="3333" width="6.25" style="142" customWidth="1"/>
    <col min="3334" max="3334" width="25" style="142" customWidth="1"/>
    <col min="3335" max="3584" width="9" style="142"/>
    <col min="3585" max="3585" width="33.125" style="142" customWidth="1"/>
    <col min="3586" max="3586" width="6.25" style="142" customWidth="1"/>
    <col min="3587" max="3587" width="25" style="142" customWidth="1"/>
    <col min="3588" max="3588" width="41.25" style="142" customWidth="1"/>
    <col min="3589" max="3589" width="6.25" style="142" customWidth="1"/>
    <col min="3590" max="3590" width="25" style="142" customWidth="1"/>
    <col min="3591" max="3840" width="9" style="142"/>
    <col min="3841" max="3841" width="33.125" style="142" customWidth="1"/>
    <col min="3842" max="3842" width="6.25" style="142" customWidth="1"/>
    <col min="3843" max="3843" width="25" style="142" customWidth="1"/>
    <col min="3844" max="3844" width="41.25" style="142" customWidth="1"/>
    <col min="3845" max="3845" width="6.25" style="142" customWidth="1"/>
    <col min="3846" max="3846" width="25" style="142" customWidth="1"/>
    <col min="3847" max="4096" width="9" style="142"/>
    <col min="4097" max="4097" width="33.125" style="142" customWidth="1"/>
    <col min="4098" max="4098" width="6.25" style="142" customWidth="1"/>
    <col min="4099" max="4099" width="25" style="142" customWidth="1"/>
    <col min="4100" max="4100" width="41.25" style="142" customWidth="1"/>
    <col min="4101" max="4101" width="6.25" style="142" customWidth="1"/>
    <col min="4102" max="4102" width="25" style="142" customWidth="1"/>
    <col min="4103" max="4352" width="9" style="142"/>
    <col min="4353" max="4353" width="33.125" style="142" customWidth="1"/>
    <col min="4354" max="4354" width="6.25" style="142" customWidth="1"/>
    <col min="4355" max="4355" width="25" style="142" customWidth="1"/>
    <col min="4356" max="4356" width="41.25" style="142" customWidth="1"/>
    <col min="4357" max="4357" width="6.25" style="142" customWidth="1"/>
    <col min="4358" max="4358" width="25" style="142" customWidth="1"/>
    <col min="4359" max="4608" width="9" style="142"/>
    <col min="4609" max="4609" width="33.125" style="142" customWidth="1"/>
    <col min="4610" max="4610" width="6.25" style="142" customWidth="1"/>
    <col min="4611" max="4611" width="25" style="142" customWidth="1"/>
    <col min="4612" max="4612" width="41.25" style="142" customWidth="1"/>
    <col min="4613" max="4613" width="6.25" style="142" customWidth="1"/>
    <col min="4614" max="4614" width="25" style="142" customWidth="1"/>
    <col min="4615" max="4864" width="9" style="142"/>
    <col min="4865" max="4865" width="33.125" style="142" customWidth="1"/>
    <col min="4866" max="4866" width="6.25" style="142" customWidth="1"/>
    <col min="4867" max="4867" width="25" style="142" customWidth="1"/>
    <col min="4868" max="4868" width="41.25" style="142" customWidth="1"/>
    <col min="4869" max="4869" width="6.25" style="142" customWidth="1"/>
    <col min="4870" max="4870" width="25" style="142" customWidth="1"/>
    <col min="4871" max="5120" width="9" style="142"/>
    <col min="5121" max="5121" width="33.125" style="142" customWidth="1"/>
    <col min="5122" max="5122" width="6.25" style="142" customWidth="1"/>
    <col min="5123" max="5123" width="25" style="142" customWidth="1"/>
    <col min="5124" max="5124" width="41.25" style="142" customWidth="1"/>
    <col min="5125" max="5125" width="6.25" style="142" customWidth="1"/>
    <col min="5126" max="5126" width="25" style="142" customWidth="1"/>
    <col min="5127" max="5376" width="9" style="142"/>
    <col min="5377" max="5377" width="33.125" style="142" customWidth="1"/>
    <col min="5378" max="5378" width="6.25" style="142" customWidth="1"/>
    <col min="5379" max="5379" width="25" style="142" customWidth="1"/>
    <col min="5380" max="5380" width="41.25" style="142" customWidth="1"/>
    <col min="5381" max="5381" width="6.25" style="142" customWidth="1"/>
    <col min="5382" max="5382" width="25" style="142" customWidth="1"/>
    <col min="5383" max="5632" width="9" style="142"/>
    <col min="5633" max="5633" width="33.125" style="142" customWidth="1"/>
    <col min="5634" max="5634" width="6.25" style="142" customWidth="1"/>
    <col min="5635" max="5635" width="25" style="142" customWidth="1"/>
    <col min="5636" max="5636" width="41.25" style="142" customWidth="1"/>
    <col min="5637" max="5637" width="6.25" style="142" customWidth="1"/>
    <col min="5638" max="5638" width="25" style="142" customWidth="1"/>
    <col min="5639" max="5888" width="9" style="142"/>
    <col min="5889" max="5889" width="33.125" style="142" customWidth="1"/>
    <col min="5890" max="5890" width="6.25" style="142" customWidth="1"/>
    <col min="5891" max="5891" width="25" style="142" customWidth="1"/>
    <col min="5892" max="5892" width="41.25" style="142" customWidth="1"/>
    <col min="5893" max="5893" width="6.25" style="142" customWidth="1"/>
    <col min="5894" max="5894" width="25" style="142" customWidth="1"/>
    <col min="5895" max="6144" width="9" style="142"/>
    <col min="6145" max="6145" width="33.125" style="142" customWidth="1"/>
    <col min="6146" max="6146" width="6.25" style="142" customWidth="1"/>
    <col min="6147" max="6147" width="25" style="142" customWidth="1"/>
    <col min="6148" max="6148" width="41.25" style="142" customWidth="1"/>
    <col min="6149" max="6149" width="6.25" style="142" customWidth="1"/>
    <col min="6150" max="6150" width="25" style="142" customWidth="1"/>
    <col min="6151" max="6400" width="9" style="142"/>
    <col min="6401" max="6401" width="33.125" style="142" customWidth="1"/>
    <col min="6402" max="6402" width="6.25" style="142" customWidth="1"/>
    <col min="6403" max="6403" width="25" style="142" customWidth="1"/>
    <col min="6404" max="6404" width="41.25" style="142" customWidth="1"/>
    <col min="6405" max="6405" width="6.25" style="142" customWidth="1"/>
    <col min="6406" max="6406" width="25" style="142" customWidth="1"/>
    <col min="6407" max="6656" width="9" style="142"/>
    <col min="6657" max="6657" width="33.125" style="142" customWidth="1"/>
    <col min="6658" max="6658" width="6.25" style="142" customWidth="1"/>
    <col min="6659" max="6659" width="25" style="142" customWidth="1"/>
    <col min="6660" max="6660" width="41.25" style="142" customWidth="1"/>
    <col min="6661" max="6661" width="6.25" style="142" customWidth="1"/>
    <col min="6662" max="6662" width="25" style="142" customWidth="1"/>
    <col min="6663" max="6912" width="9" style="142"/>
    <col min="6913" max="6913" width="33.125" style="142" customWidth="1"/>
    <col min="6914" max="6914" width="6.25" style="142" customWidth="1"/>
    <col min="6915" max="6915" width="25" style="142" customWidth="1"/>
    <col min="6916" max="6916" width="41.25" style="142" customWidth="1"/>
    <col min="6917" max="6917" width="6.25" style="142" customWidth="1"/>
    <col min="6918" max="6918" width="25" style="142" customWidth="1"/>
    <col min="6919" max="7168" width="9" style="142"/>
    <col min="7169" max="7169" width="33.125" style="142" customWidth="1"/>
    <col min="7170" max="7170" width="6.25" style="142" customWidth="1"/>
    <col min="7171" max="7171" width="25" style="142" customWidth="1"/>
    <col min="7172" max="7172" width="41.25" style="142" customWidth="1"/>
    <col min="7173" max="7173" width="6.25" style="142" customWidth="1"/>
    <col min="7174" max="7174" width="25" style="142" customWidth="1"/>
    <col min="7175" max="7424" width="9" style="142"/>
    <col min="7425" max="7425" width="33.125" style="142" customWidth="1"/>
    <col min="7426" max="7426" width="6.25" style="142" customWidth="1"/>
    <col min="7427" max="7427" width="25" style="142" customWidth="1"/>
    <col min="7428" max="7428" width="41.25" style="142" customWidth="1"/>
    <col min="7429" max="7429" width="6.25" style="142" customWidth="1"/>
    <col min="7430" max="7430" width="25" style="142" customWidth="1"/>
    <col min="7431" max="7680" width="9" style="142"/>
    <col min="7681" max="7681" width="33.125" style="142" customWidth="1"/>
    <col min="7682" max="7682" width="6.25" style="142" customWidth="1"/>
    <col min="7683" max="7683" width="25" style="142" customWidth="1"/>
    <col min="7684" max="7684" width="41.25" style="142" customWidth="1"/>
    <col min="7685" max="7685" width="6.25" style="142" customWidth="1"/>
    <col min="7686" max="7686" width="25" style="142" customWidth="1"/>
    <col min="7687" max="7936" width="9" style="142"/>
    <col min="7937" max="7937" width="33.125" style="142" customWidth="1"/>
    <col min="7938" max="7938" width="6.25" style="142" customWidth="1"/>
    <col min="7939" max="7939" width="25" style="142" customWidth="1"/>
    <col min="7940" max="7940" width="41.25" style="142" customWidth="1"/>
    <col min="7941" max="7941" width="6.25" style="142" customWidth="1"/>
    <col min="7942" max="7942" width="25" style="142" customWidth="1"/>
    <col min="7943" max="8192" width="9" style="142"/>
    <col min="8193" max="8193" width="33.125" style="142" customWidth="1"/>
    <col min="8194" max="8194" width="6.25" style="142" customWidth="1"/>
    <col min="8195" max="8195" width="25" style="142" customWidth="1"/>
    <col min="8196" max="8196" width="41.25" style="142" customWidth="1"/>
    <col min="8197" max="8197" width="6.25" style="142" customWidth="1"/>
    <col min="8198" max="8198" width="25" style="142" customWidth="1"/>
    <col min="8199" max="8448" width="9" style="142"/>
    <col min="8449" max="8449" width="33.125" style="142" customWidth="1"/>
    <col min="8450" max="8450" width="6.25" style="142" customWidth="1"/>
    <col min="8451" max="8451" width="25" style="142" customWidth="1"/>
    <col min="8452" max="8452" width="41.25" style="142" customWidth="1"/>
    <col min="8453" max="8453" width="6.25" style="142" customWidth="1"/>
    <col min="8454" max="8454" width="25" style="142" customWidth="1"/>
    <col min="8455" max="8704" width="9" style="142"/>
    <col min="8705" max="8705" width="33.125" style="142" customWidth="1"/>
    <col min="8706" max="8706" width="6.25" style="142" customWidth="1"/>
    <col min="8707" max="8707" width="25" style="142" customWidth="1"/>
    <col min="8708" max="8708" width="41.25" style="142" customWidth="1"/>
    <col min="8709" max="8709" width="6.25" style="142" customWidth="1"/>
    <col min="8710" max="8710" width="25" style="142" customWidth="1"/>
    <col min="8711" max="8960" width="9" style="142"/>
    <col min="8961" max="8961" width="33.125" style="142" customWidth="1"/>
    <col min="8962" max="8962" width="6.25" style="142" customWidth="1"/>
    <col min="8963" max="8963" width="25" style="142" customWidth="1"/>
    <col min="8964" max="8964" width="41.25" style="142" customWidth="1"/>
    <col min="8965" max="8965" width="6.25" style="142" customWidth="1"/>
    <col min="8966" max="8966" width="25" style="142" customWidth="1"/>
    <col min="8967" max="9216" width="9" style="142"/>
    <col min="9217" max="9217" width="33.125" style="142" customWidth="1"/>
    <col min="9218" max="9218" width="6.25" style="142" customWidth="1"/>
    <col min="9219" max="9219" width="25" style="142" customWidth="1"/>
    <col min="9220" max="9220" width="41.25" style="142" customWidth="1"/>
    <col min="9221" max="9221" width="6.25" style="142" customWidth="1"/>
    <col min="9222" max="9222" width="25" style="142" customWidth="1"/>
    <col min="9223" max="9472" width="9" style="142"/>
    <col min="9473" max="9473" width="33.125" style="142" customWidth="1"/>
    <col min="9474" max="9474" width="6.25" style="142" customWidth="1"/>
    <col min="9475" max="9475" width="25" style="142" customWidth="1"/>
    <col min="9476" max="9476" width="41.25" style="142" customWidth="1"/>
    <col min="9477" max="9477" width="6.25" style="142" customWidth="1"/>
    <col min="9478" max="9478" width="25" style="142" customWidth="1"/>
    <col min="9479" max="9728" width="9" style="142"/>
    <col min="9729" max="9729" width="33.125" style="142" customWidth="1"/>
    <col min="9730" max="9730" width="6.25" style="142" customWidth="1"/>
    <col min="9731" max="9731" width="25" style="142" customWidth="1"/>
    <col min="9732" max="9732" width="41.25" style="142" customWidth="1"/>
    <col min="9733" max="9733" width="6.25" style="142" customWidth="1"/>
    <col min="9734" max="9734" width="25" style="142" customWidth="1"/>
    <col min="9735" max="9984" width="9" style="142"/>
    <col min="9985" max="9985" width="33.125" style="142" customWidth="1"/>
    <col min="9986" max="9986" width="6.25" style="142" customWidth="1"/>
    <col min="9987" max="9987" width="25" style="142" customWidth="1"/>
    <col min="9988" max="9988" width="41.25" style="142" customWidth="1"/>
    <col min="9989" max="9989" width="6.25" style="142" customWidth="1"/>
    <col min="9990" max="9990" width="25" style="142" customWidth="1"/>
    <col min="9991" max="10240" width="9" style="142"/>
    <col min="10241" max="10241" width="33.125" style="142" customWidth="1"/>
    <col min="10242" max="10242" width="6.25" style="142" customWidth="1"/>
    <col min="10243" max="10243" width="25" style="142" customWidth="1"/>
    <col min="10244" max="10244" width="41.25" style="142" customWidth="1"/>
    <col min="10245" max="10245" width="6.25" style="142" customWidth="1"/>
    <col min="10246" max="10246" width="25" style="142" customWidth="1"/>
    <col min="10247" max="10496" width="9" style="142"/>
    <col min="10497" max="10497" width="33.125" style="142" customWidth="1"/>
    <col min="10498" max="10498" width="6.25" style="142" customWidth="1"/>
    <col min="10499" max="10499" width="25" style="142" customWidth="1"/>
    <col min="10500" max="10500" width="41.25" style="142" customWidth="1"/>
    <col min="10501" max="10501" width="6.25" style="142" customWidth="1"/>
    <col min="10502" max="10502" width="25" style="142" customWidth="1"/>
    <col min="10503" max="10752" width="9" style="142"/>
    <col min="10753" max="10753" width="33.125" style="142" customWidth="1"/>
    <col min="10754" max="10754" width="6.25" style="142" customWidth="1"/>
    <col min="10755" max="10755" width="25" style="142" customWidth="1"/>
    <col min="10756" max="10756" width="41.25" style="142" customWidth="1"/>
    <col min="10757" max="10757" width="6.25" style="142" customWidth="1"/>
    <col min="10758" max="10758" width="25" style="142" customWidth="1"/>
    <col min="10759" max="11008" width="9" style="142"/>
    <col min="11009" max="11009" width="33.125" style="142" customWidth="1"/>
    <col min="11010" max="11010" width="6.25" style="142" customWidth="1"/>
    <col min="11011" max="11011" width="25" style="142" customWidth="1"/>
    <col min="11012" max="11012" width="41.25" style="142" customWidth="1"/>
    <col min="11013" max="11013" width="6.25" style="142" customWidth="1"/>
    <col min="11014" max="11014" width="25" style="142" customWidth="1"/>
    <col min="11015" max="11264" width="9" style="142"/>
    <col min="11265" max="11265" width="33.125" style="142" customWidth="1"/>
    <col min="11266" max="11266" width="6.25" style="142" customWidth="1"/>
    <col min="11267" max="11267" width="25" style="142" customWidth="1"/>
    <col min="11268" max="11268" width="41.25" style="142" customWidth="1"/>
    <col min="11269" max="11269" width="6.25" style="142" customWidth="1"/>
    <col min="11270" max="11270" width="25" style="142" customWidth="1"/>
    <col min="11271" max="11520" width="9" style="142"/>
    <col min="11521" max="11521" width="33.125" style="142" customWidth="1"/>
    <col min="11522" max="11522" width="6.25" style="142" customWidth="1"/>
    <col min="11523" max="11523" width="25" style="142" customWidth="1"/>
    <col min="11524" max="11524" width="41.25" style="142" customWidth="1"/>
    <col min="11525" max="11525" width="6.25" style="142" customWidth="1"/>
    <col min="11526" max="11526" width="25" style="142" customWidth="1"/>
    <col min="11527" max="11776" width="9" style="142"/>
    <col min="11777" max="11777" width="33.125" style="142" customWidth="1"/>
    <col min="11778" max="11778" width="6.25" style="142" customWidth="1"/>
    <col min="11779" max="11779" width="25" style="142" customWidth="1"/>
    <col min="11780" max="11780" width="41.25" style="142" customWidth="1"/>
    <col min="11781" max="11781" width="6.25" style="142" customWidth="1"/>
    <col min="11782" max="11782" width="25" style="142" customWidth="1"/>
    <col min="11783" max="12032" width="9" style="142"/>
    <col min="12033" max="12033" width="33.125" style="142" customWidth="1"/>
    <col min="12034" max="12034" width="6.25" style="142" customWidth="1"/>
    <col min="12035" max="12035" width="25" style="142" customWidth="1"/>
    <col min="12036" max="12036" width="41.25" style="142" customWidth="1"/>
    <col min="12037" max="12037" width="6.25" style="142" customWidth="1"/>
    <col min="12038" max="12038" width="25" style="142" customWidth="1"/>
    <col min="12039" max="12288" width="9" style="142"/>
    <col min="12289" max="12289" width="33.125" style="142" customWidth="1"/>
    <col min="12290" max="12290" width="6.25" style="142" customWidth="1"/>
    <col min="12291" max="12291" width="25" style="142" customWidth="1"/>
    <col min="12292" max="12292" width="41.25" style="142" customWidth="1"/>
    <col min="12293" max="12293" width="6.25" style="142" customWidth="1"/>
    <col min="12294" max="12294" width="25" style="142" customWidth="1"/>
    <col min="12295" max="12544" width="9" style="142"/>
    <col min="12545" max="12545" width="33.125" style="142" customWidth="1"/>
    <col min="12546" max="12546" width="6.25" style="142" customWidth="1"/>
    <col min="12547" max="12547" width="25" style="142" customWidth="1"/>
    <col min="12548" max="12548" width="41.25" style="142" customWidth="1"/>
    <col min="12549" max="12549" width="6.25" style="142" customWidth="1"/>
    <col min="12550" max="12550" width="25" style="142" customWidth="1"/>
    <col min="12551" max="12800" width="9" style="142"/>
    <col min="12801" max="12801" width="33.125" style="142" customWidth="1"/>
    <col min="12802" max="12802" width="6.25" style="142" customWidth="1"/>
    <col min="12803" max="12803" width="25" style="142" customWidth="1"/>
    <col min="12804" max="12804" width="41.25" style="142" customWidth="1"/>
    <col min="12805" max="12805" width="6.25" style="142" customWidth="1"/>
    <col min="12806" max="12806" width="25" style="142" customWidth="1"/>
    <col min="12807" max="13056" width="9" style="142"/>
    <col min="13057" max="13057" width="33.125" style="142" customWidth="1"/>
    <col min="13058" max="13058" width="6.25" style="142" customWidth="1"/>
    <col min="13059" max="13059" width="25" style="142" customWidth="1"/>
    <col min="13060" max="13060" width="41.25" style="142" customWidth="1"/>
    <col min="13061" max="13061" width="6.25" style="142" customWidth="1"/>
    <col min="13062" max="13062" width="25" style="142" customWidth="1"/>
    <col min="13063" max="13312" width="9" style="142"/>
    <col min="13313" max="13313" width="33.125" style="142" customWidth="1"/>
    <col min="13314" max="13314" width="6.25" style="142" customWidth="1"/>
    <col min="13315" max="13315" width="25" style="142" customWidth="1"/>
    <col min="13316" max="13316" width="41.25" style="142" customWidth="1"/>
    <col min="13317" max="13317" width="6.25" style="142" customWidth="1"/>
    <col min="13318" max="13318" width="25" style="142" customWidth="1"/>
    <col min="13319" max="13568" width="9" style="142"/>
    <col min="13569" max="13569" width="33.125" style="142" customWidth="1"/>
    <col min="13570" max="13570" width="6.25" style="142" customWidth="1"/>
    <col min="13571" max="13571" width="25" style="142" customWidth="1"/>
    <col min="13572" max="13572" width="41.25" style="142" customWidth="1"/>
    <col min="13573" max="13573" width="6.25" style="142" customWidth="1"/>
    <col min="13574" max="13574" width="25" style="142" customWidth="1"/>
    <col min="13575" max="13824" width="9" style="142"/>
    <col min="13825" max="13825" width="33.125" style="142" customWidth="1"/>
    <col min="13826" max="13826" width="6.25" style="142" customWidth="1"/>
    <col min="13827" max="13827" width="25" style="142" customWidth="1"/>
    <col min="13828" max="13828" width="41.25" style="142" customWidth="1"/>
    <col min="13829" max="13829" width="6.25" style="142" customWidth="1"/>
    <col min="13830" max="13830" width="25" style="142" customWidth="1"/>
    <col min="13831" max="14080" width="9" style="142"/>
    <col min="14081" max="14081" width="33.125" style="142" customWidth="1"/>
    <col min="14082" max="14082" width="6.25" style="142" customWidth="1"/>
    <col min="14083" max="14083" width="25" style="142" customWidth="1"/>
    <col min="14084" max="14084" width="41.25" style="142" customWidth="1"/>
    <col min="14085" max="14085" width="6.25" style="142" customWidth="1"/>
    <col min="14086" max="14086" width="25" style="142" customWidth="1"/>
    <col min="14087" max="14336" width="9" style="142"/>
    <col min="14337" max="14337" width="33.125" style="142" customWidth="1"/>
    <col min="14338" max="14338" width="6.25" style="142" customWidth="1"/>
    <col min="14339" max="14339" width="25" style="142" customWidth="1"/>
    <col min="14340" max="14340" width="41.25" style="142" customWidth="1"/>
    <col min="14341" max="14341" width="6.25" style="142" customWidth="1"/>
    <col min="14342" max="14342" width="25" style="142" customWidth="1"/>
    <col min="14343" max="14592" width="9" style="142"/>
    <col min="14593" max="14593" width="33.125" style="142" customWidth="1"/>
    <col min="14594" max="14594" width="6.25" style="142" customWidth="1"/>
    <col min="14595" max="14595" width="25" style="142" customWidth="1"/>
    <col min="14596" max="14596" width="41.25" style="142" customWidth="1"/>
    <col min="14597" max="14597" width="6.25" style="142" customWidth="1"/>
    <col min="14598" max="14598" width="25" style="142" customWidth="1"/>
    <col min="14599" max="14848" width="9" style="142"/>
    <col min="14849" max="14849" width="33.125" style="142" customWidth="1"/>
    <col min="14850" max="14850" width="6.25" style="142" customWidth="1"/>
    <col min="14851" max="14851" width="25" style="142" customWidth="1"/>
    <col min="14852" max="14852" width="41.25" style="142" customWidth="1"/>
    <col min="14853" max="14853" width="6.25" style="142" customWidth="1"/>
    <col min="14854" max="14854" width="25" style="142" customWidth="1"/>
    <col min="14855" max="15104" width="9" style="142"/>
    <col min="15105" max="15105" width="33.125" style="142" customWidth="1"/>
    <col min="15106" max="15106" width="6.25" style="142" customWidth="1"/>
    <col min="15107" max="15107" width="25" style="142" customWidth="1"/>
    <col min="15108" max="15108" width="41.25" style="142" customWidth="1"/>
    <col min="15109" max="15109" width="6.25" style="142" customWidth="1"/>
    <col min="15110" max="15110" width="25" style="142" customWidth="1"/>
    <col min="15111" max="15360" width="9" style="142"/>
    <col min="15361" max="15361" width="33.125" style="142" customWidth="1"/>
    <col min="15362" max="15362" width="6.25" style="142" customWidth="1"/>
    <col min="15363" max="15363" width="25" style="142" customWidth="1"/>
    <col min="15364" max="15364" width="41.25" style="142" customWidth="1"/>
    <col min="15365" max="15365" width="6.25" style="142" customWidth="1"/>
    <col min="15366" max="15366" width="25" style="142" customWidth="1"/>
    <col min="15367" max="15616" width="9" style="142"/>
    <col min="15617" max="15617" width="33.125" style="142" customWidth="1"/>
    <col min="15618" max="15618" width="6.25" style="142" customWidth="1"/>
    <col min="15619" max="15619" width="25" style="142" customWidth="1"/>
    <col min="15620" max="15620" width="41.25" style="142" customWidth="1"/>
    <col min="15621" max="15621" width="6.25" style="142" customWidth="1"/>
    <col min="15622" max="15622" width="25" style="142" customWidth="1"/>
    <col min="15623" max="15872" width="9" style="142"/>
    <col min="15873" max="15873" width="33.125" style="142" customWidth="1"/>
    <col min="15874" max="15874" width="6.25" style="142" customWidth="1"/>
    <col min="15875" max="15875" width="25" style="142" customWidth="1"/>
    <col min="15876" max="15876" width="41.25" style="142" customWidth="1"/>
    <col min="15877" max="15877" width="6.25" style="142" customWidth="1"/>
    <col min="15878" max="15878" width="25" style="142" customWidth="1"/>
    <col min="15879" max="16128" width="9" style="142"/>
    <col min="16129" max="16129" width="33.125" style="142" customWidth="1"/>
    <col min="16130" max="16130" width="6.25" style="142" customWidth="1"/>
    <col min="16131" max="16131" width="25" style="142" customWidth="1"/>
    <col min="16132" max="16132" width="41.25" style="142" customWidth="1"/>
    <col min="16133" max="16133" width="6.25" style="142" customWidth="1"/>
    <col min="16134" max="16134" width="25" style="142" customWidth="1"/>
    <col min="16135" max="16384" width="9" style="142"/>
  </cols>
  <sheetData>
    <row r="1" spans="1:6" ht="37.5" customHeight="1">
      <c r="A1" s="637" t="s">
        <v>3041</v>
      </c>
      <c r="B1" s="637"/>
      <c r="C1" s="637"/>
      <c r="D1" s="637"/>
      <c r="E1" s="637"/>
      <c r="F1" s="637"/>
    </row>
    <row r="2" spans="1:6" ht="15" customHeight="1">
      <c r="A2" s="286" t="s">
        <v>2803</v>
      </c>
      <c r="B2" s="286"/>
      <c r="C2" s="286"/>
      <c r="D2" s="286"/>
      <c r="E2" s="287"/>
      <c r="F2" s="289" t="s">
        <v>3042</v>
      </c>
    </row>
    <row r="3" spans="1:6" ht="37.5" customHeight="1">
      <c r="A3" s="290" t="s">
        <v>3043</v>
      </c>
      <c r="B3" s="290" t="s">
        <v>1536</v>
      </c>
      <c r="C3" s="290" t="s">
        <v>3044</v>
      </c>
      <c r="D3" s="290" t="s">
        <v>3043</v>
      </c>
      <c r="E3" s="290" t="s">
        <v>1536</v>
      </c>
      <c r="F3" s="290" t="s">
        <v>3044</v>
      </c>
    </row>
    <row r="4" spans="1:6" s="154" customFormat="1" ht="22.5" customHeight="1">
      <c r="A4" s="374" t="s">
        <v>1542</v>
      </c>
      <c r="B4" s="161" t="s">
        <v>1445</v>
      </c>
      <c r="C4" s="161" t="s">
        <v>1445</v>
      </c>
      <c r="D4" s="374" t="s">
        <v>1546</v>
      </c>
      <c r="E4" s="161" t="s">
        <v>1537</v>
      </c>
      <c r="F4" s="344">
        <v>0</v>
      </c>
    </row>
    <row r="5" spans="1:6" ht="22.5" customHeight="1">
      <c r="A5" s="294" t="s">
        <v>3045</v>
      </c>
      <c r="B5" s="290" t="s">
        <v>1537</v>
      </c>
      <c r="C5" s="344">
        <v>1987463</v>
      </c>
      <c r="D5" s="302" t="s">
        <v>3046</v>
      </c>
      <c r="E5" s="290" t="s">
        <v>1537</v>
      </c>
      <c r="F5" s="344">
        <v>0</v>
      </c>
    </row>
    <row r="6" spans="1:6" ht="22.5" customHeight="1">
      <c r="A6" s="294" t="s">
        <v>3047</v>
      </c>
      <c r="B6" s="290" t="s">
        <v>1537</v>
      </c>
      <c r="C6" s="344">
        <v>0</v>
      </c>
      <c r="D6" s="302" t="s">
        <v>1543</v>
      </c>
      <c r="E6" s="290" t="s">
        <v>1537</v>
      </c>
      <c r="F6" s="344">
        <v>0</v>
      </c>
    </row>
    <row r="7" spans="1:6" ht="22.5" customHeight="1">
      <c r="A7" s="294" t="s">
        <v>3048</v>
      </c>
      <c r="B7" s="290" t="s">
        <v>1541</v>
      </c>
      <c r="C7" s="344">
        <v>10651647</v>
      </c>
      <c r="D7" s="302" t="s">
        <v>1544</v>
      </c>
      <c r="E7" s="290" t="s">
        <v>1537</v>
      </c>
      <c r="F7" s="344">
        <v>0</v>
      </c>
    </row>
    <row r="8" spans="1:6" ht="22.5" customHeight="1">
      <c r="A8" s="345" t="s">
        <v>3049</v>
      </c>
      <c r="B8" s="290" t="s">
        <v>1537</v>
      </c>
      <c r="C8" s="344">
        <v>0</v>
      </c>
      <c r="D8" s="302" t="s">
        <v>3050</v>
      </c>
      <c r="E8" s="290" t="s">
        <v>1537</v>
      </c>
      <c r="F8" s="344">
        <v>0</v>
      </c>
    </row>
    <row r="9" spans="1:6" ht="22.5" customHeight="1">
      <c r="A9" s="309" t="s">
        <v>3051</v>
      </c>
      <c r="B9" s="335" t="s">
        <v>1541</v>
      </c>
      <c r="C9" s="346">
        <v>0</v>
      </c>
      <c r="D9" s="302" t="s">
        <v>1545</v>
      </c>
      <c r="E9" s="290" t="s">
        <v>1541</v>
      </c>
      <c r="F9" s="344">
        <v>0</v>
      </c>
    </row>
    <row r="10" spans="1:6" ht="22.5" customHeight="1">
      <c r="A10" s="347" t="s">
        <v>3052</v>
      </c>
      <c r="B10" s="348" t="s">
        <v>1445</v>
      </c>
      <c r="C10" s="349" t="s">
        <v>1445</v>
      </c>
      <c r="D10" s="302" t="s">
        <v>3053</v>
      </c>
      <c r="E10" s="290" t="s">
        <v>1537</v>
      </c>
      <c r="F10" s="344">
        <v>0</v>
      </c>
    </row>
    <row r="11" spans="1:6" ht="22.5" customHeight="1">
      <c r="A11" s="347" t="s">
        <v>3054</v>
      </c>
      <c r="B11" s="348" t="s">
        <v>1537</v>
      </c>
      <c r="C11" s="350">
        <v>0</v>
      </c>
      <c r="D11" s="302" t="s">
        <v>3055</v>
      </c>
      <c r="E11" s="290" t="s">
        <v>1541</v>
      </c>
      <c r="F11" s="346">
        <v>0</v>
      </c>
    </row>
    <row r="12" spans="1:6" ht="22.5" customHeight="1">
      <c r="A12" s="347" t="s">
        <v>3050</v>
      </c>
      <c r="B12" s="348" t="s">
        <v>1537</v>
      </c>
      <c r="C12" s="350">
        <v>0</v>
      </c>
      <c r="D12" s="302" t="s">
        <v>3056</v>
      </c>
      <c r="E12" s="341" t="s">
        <v>1445</v>
      </c>
      <c r="F12" s="348" t="s">
        <v>1445</v>
      </c>
    </row>
    <row r="13" spans="1:6" ht="22.5" customHeight="1">
      <c r="A13" s="347" t="s">
        <v>3048</v>
      </c>
      <c r="B13" s="348" t="s">
        <v>1541</v>
      </c>
      <c r="C13" s="350">
        <v>0</v>
      </c>
      <c r="D13" s="302" t="s">
        <v>1570</v>
      </c>
      <c r="E13" s="341" t="s">
        <v>1537</v>
      </c>
      <c r="F13" s="351">
        <v>0</v>
      </c>
    </row>
    <row r="14" spans="1:6" ht="22.5" customHeight="1">
      <c r="A14" s="347" t="s">
        <v>3049</v>
      </c>
      <c r="B14" s="349" t="s">
        <v>1537</v>
      </c>
      <c r="C14" s="338">
        <v>0</v>
      </c>
      <c r="D14" s="302" t="s">
        <v>3050</v>
      </c>
      <c r="E14" s="341" t="s">
        <v>1537</v>
      </c>
      <c r="F14" s="351">
        <v>0</v>
      </c>
    </row>
    <row r="15" spans="1:6" ht="22.5" customHeight="1">
      <c r="A15" s="347" t="s">
        <v>3057</v>
      </c>
      <c r="B15" s="348" t="s">
        <v>1541</v>
      </c>
      <c r="C15" s="350">
        <v>0</v>
      </c>
      <c r="D15" s="302" t="s">
        <v>3058</v>
      </c>
      <c r="E15" s="341" t="s">
        <v>1541</v>
      </c>
      <c r="F15" s="351">
        <v>0</v>
      </c>
    </row>
    <row r="16" spans="1:6" ht="22.5" customHeight="1">
      <c r="A16" s="352" t="s">
        <v>3059</v>
      </c>
      <c r="B16" s="353" t="s">
        <v>1538</v>
      </c>
      <c r="C16" s="354">
        <v>0</v>
      </c>
      <c r="D16" s="302" t="s">
        <v>3060</v>
      </c>
      <c r="E16" s="290" t="s">
        <v>1537</v>
      </c>
      <c r="F16" s="355">
        <v>0</v>
      </c>
    </row>
    <row r="17" spans="1:6" ht="22.5" customHeight="1">
      <c r="A17" s="356" t="s">
        <v>3061</v>
      </c>
      <c r="B17" s="337" t="s">
        <v>1445</v>
      </c>
      <c r="C17" s="337" t="s">
        <v>1445</v>
      </c>
      <c r="D17" s="302" t="s">
        <v>3062</v>
      </c>
      <c r="E17" s="290" t="s">
        <v>1541</v>
      </c>
      <c r="F17" s="357">
        <v>0</v>
      </c>
    </row>
    <row r="18" spans="1:6" ht="16.5" customHeight="1">
      <c r="A18" s="307"/>
      <c r="B18" s="307"/>
      <c r="C18" s="307"/>
      <c r="D18" s="307"/>
      <c r="E18" s="307"/>
      <c r="F18" s="227"/>
    </row>
  </sheetData>
  <mergeCells count="1">
    <mergeCell ref="A1:F1"/>
  </mergeCells>
  <phoneticPr fontId="23" type="noConversion"/>
  <pageMargins left="0.74803149606299213" right="0.74803149606299213" top="0.98425196850393704" bottom="0.98425196850393704" header="0.51181102362204722" footer="0.51181102362204722"/>
  <pageSetup paperSize="9" scale="89" orientation="landscape" errors="blank"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G107"/>
  <sheetViews>
    <sheetView showGridLines="0" showZeros="0" topLeftCell="A49" workbookViewId="0">
      <selection activeCell="A65" sqref="A65:XFD65"/>
    </sheetView>
  </sheetViews>
  <sheetFormatPr defaultColWidth="9.125" defaultRowHeight="14.25"/>
  <cols>
    <col min="1" max="1" width="11.875" style="229" customWidth="1"/>
    <col min="2" max="2" width="43.625" style="28" customWidth="1"/>
    <col min="3" max="3" width="16.125" style="28" customWidth="1"/>
    <col min="4" max="4" width="16.5" style="29" customWidth="1"/>
    <col min="5" max="5" width="13.125" style="29" customWidth="1"/>
    <col min="6" max="6" width="9.125" style="29" customWidth="1"/>
    <col min="7" max="7" width="13.625" style="29" customWidth="1"/>
    <col min="8" max="248" width="9.125" style="29" customWidth="1"/>
    <col min="249" max="249" width="8.125" style="29" customWidth="1"/>
    <col min="250" max="250" width="26.25" style="29" customWidth="1"/>
    <col min="251" max="254" width="12.125" style="29" customWidth="1"/>
    <col min="255" max="255" width="12.75" style="29" customWidth="1"/>
    <col min="256" max="256" width="12.125" style="29" customWidth="1"/>
    <col min="257" max="504" width="9.125" style="29" customWidth="1"/>
    <col min="505" max="505" width="8.125" style="29" customWidth="1"/>
    <col min="506" max="506" width="26.25" style="29" customWidth="1"/>
    <col min="507" max="510" width="12.125" style="29" customWidth="1"/>
    <col min="511" max="511" width="12.75" style="29" customWidth="1"/>
    <col min="512" max="512" width="12.125" style="29" customWidth="1"/>
    <col min="513" max="760" width="9.125" style="29" customWidth="1"/>
    <col min="761" max="761" width="8.125" style="29" customWidth="1"/>
    <col min="762" max="762" width="26.25" style="29" customWidth="1"/>
    <col min="763" max="766" width="12.125" style="29" customWidth="1"/>
    <col min="767" max="767" width="12.75" style="29" customWidth="1"/>
    <col min="768" max="768" width="12.125" style="29" customWidth="1"/>
    <col min="769" max="1016" width="9.125" style="29" customWidth="1"/>
    <col min="1017" max="1017" width="8.125" style="29" customWidth="1"/>
    <col min="1018" max="1018" width="26.25" style="29" customWidth="1"/>
    <col min="1019" max="1022" width="12.125" style="29" customWidth="1"/>
    <col min="1023" max="1023" width="12.75" style="29" customWidth="1"/>
    <col min="1024" max="1024" width="12.125" style="29" customWidth="1"/>
    <col min="1025" max="1272" width="9.125" style="29" customWidth="1"/>
    <col min="1273" max="1273" width="8.125" style="29" customWidth="1"/>
    <col min="1274" max="1274" width="26.25" style="29" customWidth="1"/>
    <col min="1275" max="1278" width="12.125" style="29" customWidth="1"/>
    <col min="1279" max="1279" width="12.75" style="29" customWidth="1"/>
    <col min="1280" max="1280" width="12.125" style="29" customWidth="1"/>
    <col min="1281" max="1528" width="9.125" style="29" customWidth="1"/>
    <col min="1529" max="1529" width="8.125" style="29" customWidth="1"/>
    <col min="1530" max="1530" width="26.25" style="29" customWidth="1"/>
    <col min="1531" max="1534" width="12.125" style="29" customWidth="1"/>
    <col min="1535" max="1535" width="12.75" style="29" customWidth="1"/>
    <col min="1536" max="1536" width="12.125" style="29" customWidth="1"/>
    <col min="1537" max="1784" width="9.125" style="29" customWidth="1"/>
    <col min="1785" max="1785" width="8.125" style="29" customWidth="1"/>
    <col min="1786" max="1786" width="26.25" style="29" customWidth="1"/>
    <col min="1787" max="1790" width="12.125" style="29" customWidth="1"/>
    <col min="1791" max="1791" width="12.75" style="29" customWidth="1"/>
    <col min="1792" max="1792" width="12.125" style="29" customWidth="1"/>
    <col min="1793" max="2040" width="9.125" style="29" customWidth="1"/>
    <col min="2041" max="2041" width="8.125" style="29" customWidth="1"/>
    <col min="2042" max="2042" width="26.25" style="29" customWidth="1"/>
    <col min="2043" max="2046" width="12.125" style="29" customWidth="1"/>
    <col min="2047" max="2047" width="12.75" style="29" customWidth="1"/>
    <col min="2048" max="2048" width="12.125" style="29" customWidth="1"/>
    <col min="2049" max="2296" width="9.125" style="29" customWidth="1"/>
    <col min="2297" max="2297" width="8.125" style="29" customWidth="1"/>
    <col min="2298" max="2298" width="26.25" style="29" customWidth="1"/>
    <col min="2299" max="2302" width="12.125" style="29" customWidth="1"/>
    <col min="2303" max="2303" width="12.75" style="29" customWidth="1"/>
    <col min="2304" max="2304" width="12.125" style="29" customWidth="1"/>
    <col min="2305" max="2552" width="9.125" style="29" customWidth="1"/>
    <col min="2553" max="2553" width="8.125" style="29" customWidth="1"/>
    <col min="2554" max="2554" width="26.25" style="29" customWidth="1"/>
    <col min="2555" max="2558" width="12.125" style="29" customWidth="1"/>
    <col min="2559" max="2559" width="12.75" style="29" customWidth="1"/>
    <col min="2560" max="2560" width="12.125" style="29" customWidth="1"/>
    <col min="2561" max="2808" width="9.125" style="29" customWidth="1"/>
    <col min="2809" max="2809" width="8.125" style="29" customWidth="1"/>
    <col min="2810" max="2810" width="26.25" style="29" customWidth="1"/>
    <col min="2811" max="2814" width="12.125" style="29" customWidth="1"/>
    <col min="2815" max="2815" width="12.75" style="29" customWidth="1"/>
    <col min="2816" max="2816" width="12.125" style="29" customWidth="1"/>
    <col min="2817" max="3064" width="9.125" style="29" customWidth="1"/>
    <col min="3065" max="3065" width="8.125" style="29" customWidth="1"/>
    <col min="3066" max="3066" width="26.25" style="29" customWidth="1"/>
    <col min="3067" max="3070" width="12.125" style="29" customWidth="1"/>
    <col min="3071" max="3071" width="12.75" style="29" customWidth="1"/>
    <col min="3072" max="3072" width="12.125" style="29" customWidth="1"/>
    <col min="3073" max="3320" width="9.125" style="29" customWidth="1"/>
    <col min="3321" max="3321" width="8.125" style="29" customWidth="1"/>
    <col min="3322" max="3322" width="26.25" style="29" customWidth="1"/>
    <col min="3323" max="3326" width="12.125" style="29" customWidth="1"/>
    <col min="3327" max="3327" width="12.75" style="29" customWidth="1"/>
    <col min="3328" max="3328" width="12.125" style="29" customWidth="1"/>
    <col min="3329" max="3576" width="9.125" style="29" customWidth="1"/>
    <col min="3577" max="3577" width="8.125" style="29" customWidth="1"/>
    <col min="3578" max="3578" width="26.25" style="29" customWidth="1"/>
    <col min="3579" max="3582" width="12.125" style="29" customWidth="1"/>
    <col min="3583" max="3583" width="12.75" style="29" customWidth="1"/>
    <col min="3584" max="3584" width="12.125" style="29" customWidth="1"/>
    <col min="3585" max="3832" width="9.125" style="29" customWidth="1"/>
    <col min="3833" max="3833" width="8.125" style="29" customWidth="1"/>
    <col min="3834" max="3834" width="26.25" style="29" customWidth="1"/>
    <col min="3835" max="3838" width="12.125" style="29" customWidth="1"/>
    <col min="3839" max="3839" width="12.75" style="29" customWidth="1"/>
    <col min="3840" max="3840" width="12.125" style="29" customWidth="1"/>
    <col min="3841" max="4088" width="9.125" style="29" customWidth="1"/>
    <col min="4089" max="4089" width="8.125" style="29" customWidth="1"/>
    <col min="4090" max="4090" width="26.25" style="29" customWidth="1"/>
    <col min="4091" max="4094" width="12.125" style="29" customWidth="1"/>
    <col min="4095" max="4095" width="12.75" style="29" customWidth="1"/>
    <col min="4096" max="4096" width="12.125" style="29" customWidth="1"/>
    <col min="4097" max="4344" width="9.125" style="29" customWidth="1"/>
    <col min="4345" max="4345" width="8.125" style="29" customWidth="1"/>
    <col min="4346" max="4346" width="26.25" style="29" customWidth="1"/>
    <col min="4347" max="4350" width="12.125" style="29" customWidth="1"/>
    <col min="4351" max="4351" width="12.75" style="29" customWidth="1"/>
    <col min="4352" max="4352" width="12.125" style="29" customWidth="1"/>
    <col min="4353" max="4600" width="9.125" style="29" customWidth="1"/>
    <col min="4601" max="4601" width="8.125" style="29" customWidth="1"/>
    <col min="4602" max="4602" width="26.25" style="29" customWidth="1"/>
    <col min="4603" max="4606" width="12.125" style="29" customWidth="1"/>
    <col min="4607" max="4607" width="12.75" style="29" customWidth="1"/>
    <col min="4608" max="4608" width="12.125" style="29" customWidth="1"/>
    <col min="4609" max="4856" width="9.125" style="29" customWidth="1"/>
    <col min="4857" max="4857" width="8.125" style="29" customWidth="1"/>
    <col min="4858" max="4858" width="26.25" style="29" customWidth="1"/>
    <col min="4859" max="4862" width="12.125" style="29" customWidth="1"/>
    <col min="4863" max="4863" width="12.75" style="29" customWidth="1"/>
    <col min="4864" max="4864" width="12.125" style="29" customWidth="1"/>
    <col min="4865" max="5112" width="9.125" style="29" customWidth="1"/>
    <col min="5113" max="5113" width="8.125" style="29" customWidth="1"/>
    <col min="5114" max="5114" width="26.25" style="29" customWidth="1"/>
    <col min="5115" max="5118" width="12.125" style="29" customWidth="1"/>
    <col min="5119" max="5119" width="12.75" style="29" customWidth="1"/>
    <col min="5120" max="5120" width="12.125" style="29" customWidth="1"/>
    <col min="5121" max="5368" width="9.125" style="29" customWidth="1"/>
    <col min="5369" max="5369" width="8.125" style="29" customWidth="1"/>
    <col min="5370" max="5370" width="26.25" style="29" customWidth="1"/>
    <col min="5371" max="5374" width="12.125" style="29" customWidth="1"/>
    <col min="5375" max="5375" width="12.75" style="29" customWidth="1"/>
    <col min="5376" max="5376" width="12.125" style="29" customWidth="1"/>
    <col min="5377" max="5624" width="9.125" style="29" customWidth="1"/>
    <col min="5625" max="5625" width="8.125" style="29" customWidth="1"/>
    <col min="5626" max="5626" width="26.25" style="29" customWidth="1"/>
    <col min="5627" max="5630" width="12.125" style="29" customWidth="1"/>
    <col min="5631" max="5631" width="12.75" style="29" customWidth="1"/>
    <col min="5632" max="5632" width="12.125" style="29" customWidth="1"/>
    <col min="5633" max="5880" width="9.125" style="29" customWidth="1"/>
    <col min="5881" max="5881" width="8.125" style="29" customWidth="1"/>
    <col min="5882" max="5882" width="26.25" style="29" customWidth="1"/>
    <col min="5883" max="5886" width="12.125" style="29" customWidth="1"/>
    <col min="5887" max="5887" width="12.75" style="29" customWidth="1"/>
    <col min="5888" max="5888" width="12.125" style="29" customWidth="1"/>
    <col min="5889" max="6136" width="9.125" style="29" customWidth="1"/>
    <col min="6137" max="6137" width="8.125" style="29" customWidth="1"/>
    <col min="6138" max="6138" width="26.25" style="29" customWidth="1"/>
    <col min="6139" max="6142" width="12.125" style="29" customWidth="1"/>
    <col min="6143" max="6143" width="12.75" style="29" customWidth="1"/>
    <col min="6144" max="6144" width="12.125" style="29" customWidth="1"/>
    <col min="6145" max="6392" width="9.125" style="29" customWidth="1"/>
    <col min="6393" max="6393" width="8.125" style="29" customWidth="1"/>
    <col min="6394" max="6394" width="26.25" style="29" customWidth="1"/>
    <col min="6395" max="6398" width="12.125" style="29" customWidth="1"/>
    <col min="6399" max="6399" width="12.75" style="29" customWidth="1"/>
    <col min="6400" max="6400" width="12.125" style="29" customWidth="1"/>
    <col min="6401" max="6648" width="9.125" style="29" customWidth="1"/>
    <col min="6649" max="6649" width="8.125" style="29" customWidth="1"/>
    <col min="6650" max="6650" width="26.25" style="29" customWidth="1"/>
    <col min="6651" max="6654" width="12.125" style="29" customWidth="1"/>
    <col min="6655" max="6655" width="12.75" style="29" customWidth="1"/>
    <col min="6656" max="6656" width="12.125" style="29" customWidth="1"/>
    <col min="6657" max="6904" width="9.125" style="29" customWidth="1"/>
    <col min="6905" max="6905" width="8.125" style="29" customWidth="1"/>
    <col min="6906" max="6906" width="26.25" style="29" customWidth="1"/>
    <col min="6907" max="6910" width="12.125" style="29" customWidth="1"/>
    <col min="6911" max="6911" width="12.75" style="29" customWidth="1"/>
    <col min="6912" max="6912" width="12.125" style="29" customWidth="1"/>
    <col min="6913" max="7160" width="9.125" style="29" customWidth="1"/>
    <col min="7161" max="7161" width="8.125" style="29" customWidth="1"/>
    <col min="7162" max="7162" width="26.25" style="29" customWidth="1"/>
    <col min="7163" max="7166" width="12.125" style="29" customWidth="1"/>
    <col min="7167" max="7167" width="12.75" style="29" customWidth="1"/>
    <col min="7168" max="7168" width="12.125" style="29" customWidth="1"/>
    <col min="7169" max="7416" width="9.125" style="29" customWidth="1"/>
    <col min="7417" max="7417" width="8.125" style="29" customWidth="1"/>
    <col min="7418" max="7418" width="26.25" style="29" customWidth="1"/>
    <col min="7419" max="7422" width="12.125" style="29" customWidth="1"/>
    <col min="7423" max="7423" width="12.75" style="29" customWidth="1"/>
    <col min="7424" max="7424" width="12.125" style="29" customWidth="1"/>
    <col min="7425" max="7672" width="9.125" style="29" customWidth="1"/>
    <col min="7673" max="7673" width="8.125" style="29" customWidth="1"/>
    <col min="7674" max="7674" width="26.25" style="29" customWidth="1"/>
    <col min="7675" max="7678" width="12.125" style="29" customWidth="1"/>
    <col min="7679" max="7679" width="12.75" style="29" customWidth="1"/>
    <col min="7680" max="7680" width="12.125" style="29" customWidth="1"/>
    <col min="7681" max="7928" width="9.125" style="29" customWidth="1"/>
    <col min="7929" max="7929" width="8.125" style="29" customWidth="1"/>
    <col min="7930" max="7930" width="26.25" style="29" customWidth="1"/>
    <col min="7931" max="7934" width="12.125" style="29" customWidth="1"/>
    <col min="7935" max="7935" width="12.75" style="29" customWidth="1"/>
    <col min="7936" max="7936" width="12.125" style="29" customWidth="1"/>
    <col min="7937" max="8184" width="9.125" style="29" customWidth="1"/>
    <col min="8185" max="8185" width="8.125" style="29" customWidth="1"/>
    <col min="8186" max="8186" width="26.25" style="29" customWidth="1"/>
    <col min="8187" max="8190" width="12.125" style="29" customWidth="1"/>
    <col min="8191" max="8191" width="12.75" style="29" customWidth="1"/>
    <col min="8192" max="8192" width="12.125" style="29" customWidth="1"/>
    <col min="8193" max="8440" width="9.125" style="29" customWidth="1"/>
    <col min="8441" max="8441" width="8.125" style="29" customWidth="1"/>
    <col min="8442" max="8442" width="26.25" style="29" customWidth="1"/>
    <col min="8443" max="8446" width="12.125" style="29" customWidth="1"/>
    <col min="8447" max="8447" width="12.75" style="29" customWidth="1"/>
    <col min="8448" max="8448" width="12.125" style="29" customWidth="1"/>
    <col min="8449" max="8696" width="9.125" style="29" customWidth="1"/>
    <col min="8697" max="8697" width="8.125" style="29" customWidth="1"/>
    <col min="8698" max="8698" width="26.25" style="29" customWidth="1"/>
    <col min="8699" max="8702" width="12.125" style="29" customWidth="1"/>
    <col min="8703" max="8703" width="12.75" style="29" customWidth="1"/>
    <col min="8704" max="8704" width="12.125" style="29" customWidth="1"/>
    <col min="8705" max="8952" width="9.125" style="29" customWidth="1"/>
    <col min="8953" max="8953" width="8.125" style="29" customWidth="1"/>
    <col min="8954" max="8954" width="26.25" style="29" customWidth="1"/>
    <col min="8955" max="8958" width="12.125" style="29" customWidth="1"/>
    <col min="8959" max="8959" width="12.75" style="29" customWidth="1"/>
    <col min="8960" max="8960" width="12.125" style="29" customWidth="1"/>
    <col min="8961" max="9208" width="9.125" style="29" customWidth="1"/>
    <col min="9209" max="9209" width="8.125" style="29" customWidth="1"/>
    <col min="9210" max="9210" width="26.25" style="29" customWidth="1"/>
    <col min="9211" max="9214" width="12.125" style="29" customWidth="1"/>
    <col min="9215" max="9215" width="12.75" style="29" customWidth="1"/>
    <col min="9216" max="9216" width="12.125" style="29" customWidth="1"/>
    <col min="9217" max="9464" width="9.125" style="29" customWidth="1"/>
    <col min="9465" max="9465" width="8.125" style="29" customWidth="1"/>
    <col min="9466" max="9466" width="26.25" style="29" customWidth="1"/>
    <col min="9467" max="9470" width="12.125" style="29" customWidth="1"/>
    <col min="9471" max="9471" width="12.75" style="29" customWidth="1"/>
    <col min="9472" max="9472" width="12.125" style="29" customWidth="1"/>
    <col min="9473" max="9720" width="9.125" style="29" customWidth="1"/>
    <col min="9721" max="9721" width="8.125" style="29" customWidth="1"/>
    <col min="9722" max="9722" width="26.25" style="29" customWidth="1"/>
    <col min="9723" max="9726" width="12.125" style="29" customWidth="1"/>
    <col min="9727" max="9727" width="12.75" style="29" customWidth="1"/>
    <col min="9728" max="9728" width="12.125" style="29" customWidth="1"/>
    <col min="9729" max="9976" width="9.125" style="29" customWidth="1"/>
    <col min="9977" max="9977" width="8.125" style="29" customWidth="1"/>
    <col min="9978" max="9978" width="26.25" style="29" customWidth="1"/>
    <col min="9979" max="9982" width="12.125" style="29" customWidth="1"/>
    <col min="9983" max="9983" width="12.75" style="29" customWidth="1"/>
    <col min="9984" max="9984" width="12.125" style="29" customWidth="1"/>
    <col min="9985" max="10232" width="9.125" style="29" customWidth="1"/>
    <col min="10233" max="10233" width="8.125" style="29" customWidth="1"/>
    <col min="10234" max="10234" width="26.25" style="29" customWidth="1"/>
    <col min="10235" max="10238" width="12.125" style="29" customWidth="1"/>
    <col min="10239" max="10239" width="12.75" style="29" customWidth="1"/>
    <col min="10240" max="10240" width="12.125" style="29" customWidth="1"/>
    <col min="10241" max="10488" width="9.125" style="29" customWidth="1"/>
    <col min="10489" max="10489" width="8.125" style="29" customWidth="1"/>
    <col min="10490" max="10490" width="26.25" style="29" customWidth="1"/>
    <col min="10491" max="10494" width="12.125" style="29" customWidth="1"/>
    <col min="10495" max="10495" width="12.75" style="29" customWidth="1"/>
    <col min="10496" max="10496" width="12.125" style="29" customWidth="1"/>
    <col min="10497" max="10744" width="9.125" style="29" customWidth="1"/>
    <col min="10745" max="10745" width="8.125" style="29" customWidth="1"/>
    <col min="10746" max="10746" width="26.25" style="29" customWidth="1"/>
    <col min="10747" max="10750" width="12.125" style="29" customWidth="1"/>
    <col min="10751" max="10751" width="12.75" style="29" customWidth="1"/>
    <col min="10752" max="10752" width="12.125" style="29" customWidth="1"/>
    <col min="10753" max="11000" width="9.125" style="29" customWidth="1"/>
    <col min="11001" max="11001" width="8.125" style="29" customWidth="1"/>
    <col min="11002" max="11002" width="26.25" style="29" customWidth="1"/>
    <col min="11003" max="11006" width="12.125" style="29" customWidth="1"/>
    <col min="11007" max="11007" width="12.75" style="29" customWidth="1"/>
    <col min="11008" max="11008" width="12.125" style="29" customWidth="1"/>
    <col min="11009" max="11256" width="9.125" style="29" customWidth="1"/>
    <col min="11257" max="11257" width="8.125" style="29" customWidth="1"/>
    <col min="11258" max="11258" width="26.25" style="29" customWidth="1"/>
    <col min="11259" max="11262" width="12.125" style="29" customWidth="1"/>
    <col min="11263" max="11263" width="12.75" style="29" customWidth="1"/>
    <col min="11264" max="11264" width="12.125" style="29" customWidth="1"/>
    <col min="11265" max="11512" width="9.125" style="29" customWidth="1"/>
    <col min="11513" max="11513" width="8.125" style="29" customWidth="1"/>
    <col min="11514" max="11514" width="26.25" style="29" customWidth="1"/>
    <col min="11515" max="11518" width="12.125" style="29" customWidth="1"/>
    <col min="11519" max="11519" width="12.75" style="29" customWidth="1"/>
    <col min="11520" max="11520" width="12.125" style="29" customWidth="1"/>
    <col min="11521" max="11768" width="9.125" style="29" customWidth="1"/>
    <col min="11769" max="11769" width="8.125" style="29" customWidth="1"/>
    <col min="11770" max="11770" width="26.25" style="29" customWidth="1"/>
    <col min="11771" max="11774" width="12.125" style="29" customWidth="1"/>
    <col min="11775" max="11775" width="12.75" style="29" customWidth="1"/>
    <col min="11776" max="11776" width="12.125" style="29" customWidth="1"/>
    <col min="11777" max="12024" width="9.125" style="29" customWidth="1"/>
    <col min="12025" max="12025" width="8.125" style="29" customWidth="1"/>
    <col min="12026" max="12026" width="26.25" style="29" customWidth="1"/>
    <col min="12027" max="12030" width="12.125" style="29" customWidth="1"/>
    <col min="12031" max="12031" width="12.75" style="29" customWidth="1"/>
    <col min="12032" max="12032" width="12.125" style="29" customWidth="1"/>
    <col min="12033" max="12280" width="9.125" style="29" customWidth="1"/>
    <col min="12281" max="12281" width="8.125" style="29" customWidth="1"/>
    <col min="12282" max="12282" width="26.25" style="29" customWidth="1"/>
    <col min="12283" max="12286" width="12.125" style="29" customWidth="1"/>
    <col min="12287" max="12287" width="12.75" style="29" customWidth="1"/>
    <col min="12288" max="12288" width="12.125" style="29" customWidth="1"/>
    <col min="12289" max="12536" width="9.125" style="29" customWidth="1"/>
    <col min="12537" max="12537" width="8.125" style="29" customWidth="1"/>
    <col min="12538" max="12538" width="26.25" style="29" customWidth="1"/>
    <col min="12539" max="12542" width="12.125" style="29" customWidth="1"/>
    <col min="12543" max="12543" width="12.75" style="29" customWidth="1"/>
    <col min="12544" max="12544" width="12.125" style="29" customWidth="1"/>
    <col min="12545" max="12792" width="9.125" style="29" customWidth="1"/>
    <col min="12793" max="12793" width="8.125" style="29" customWidth="1"/>
    <col min="12794" max="12794" width="26.25" style="29" customWidth="1"/>
    <col min="12795" max="12798" width="12.125" style="29" customWidth="1"/>
    <col min="12799" max="12799" width="12.75" style="29" customWidth="1"/>
    <col min="12800" max="12800" width="12.125" style="29" customWidth="1"/>
    <col min="12801" max="13048" width="9.125" style="29" customWidth="1"/>
    <col min="13049" max="13049" width="8.125" style="29" customWidth="1"/>
    <col min="13050" max="13050" width="26.25" style="29" customWidth="1"/>
    <col min="13051" max="13054" width="12.125" style="29" customWidth="1"/>
    <col min="13055" max="13055" width="12.75" style="29" customWidth="1"/>
    <col min="13056" max="13056" width="12.125" style="29" customWidth="1"/>
    <col min="13057" max="13304" width="9.125" style="29" customWidth="1"/>
    <col min="13305" max="13305" width="8.125" style="29" customWidth="1"/>
    <col min="13306" max="13306" width="26.25" style="29" customWidth="1"/>
    <col min="13307" max="13310" width="12.125" style="29" customWidth="1"/>
    <col min="13311" max="13311" width="12.75" style="29" customWidth="1"/>
    <col min="13312" max="13312" width="12.125" style="29" customWidth="1"/>
    <col min="13313" max="13560" width="9.125" style="29" customWidth="1"/>
    <col min="13561" max="13561" width="8.125" style="29" customWidth="1"/>
    <col min="13562" max="13562" width="26.25" style="29" customWidth="1"/>
    <col min="13563" max="13566" width="12.125" style="29" customWidth="1"/>
    <col min="13567" max="13567" width="12.75" style="29" customWidth="1"/>
    <col min="13568" max="13568" width="12.125" style="29" customWidth="1"/>
    <col min="13569" max="13816" width="9.125" style="29" customWidth="1"/>
    <col min="13817" max="13817" width="8.125" style="29" customWidth="1"/>
    <col min="13818" max="13818" width="26.25" style="29" customWidth="1"/>
    <col min="13819" max="13822" width="12.125" style="29" customWidth="1"/>
    <col min="13823" max="13823" width="12.75" style="29" customWidth="1"/>
    <col min="13824" max="13824" width="12.125" style="29" customWidth="1"/>
    <col min="13825" max="14072" width="9.125" style="29" customWidth="1"/>
    <col min="14073" max="14073" width="8.125" style="29" customWidth="1"/>
    <col min="14074" max="14074" width="26.25" style="29" customWidth="1"/>
    <col min="14075" max="14078" width="12.125" style="29" customWidth="1"/>
    <col min="14079" max="14079" width="12.75" style="29" customWidth="1"/>
    <col min="14080" max="14080" width="12.125" style="29" customWidth="1"/>
    <col min="14081" max="14328" width="9.125" style="29" customWidth="1"/>
    <col min="14329" max="14329" width="8.125" style="29" customWidth="1"/>
    <col min="14330" max="14330" width="26.25" style="29" customWidth="1"/>
    <col min="14331" max="14334" width="12.125" style="29" customWidth="1"/>
    <col min="14335" max="14335" width="12.75" style="29" customWidth="1"/>
    <col min="14336" max="14336" width="12.125" style="29" customWidth="1"/>
    <col min="14337" max="14584" width="9.125" style="29" customWidth="1"/>
    <col min="14585" max="14585" width="8.125" style="29" customWidth="1"/>
    <col min="14586" max="14586" width="26.25" style="29" customWidth="1"/>
    <col min="14587" max="14590" width="12.125" style="29" customWidth="1"/>
    <col min="14591" max="14591" width="12.75" style="29" customWidth="1"/>
    <col min="14592" max="14592" width="12.125" style="29" customWidth="1"/>
    <col min="14593" max="14840" width="9.125" style="29" customWidth="1"/>
    <col min="14841" max="14841" width="8.125" style="29" customWidth="1"/>
    <col min="14842" max="14842" width="26.25" style="29" customWidth="1"/>
    <col min="14843" max="14846" width="12.125" style="29" customWidth="1"/>
    <col min="14847" max="14847" width="12.75" style="29" customWidth="1"/>
    <col min="14848" max="14848" width="12.125" style="29" customWidth="1"/>
    <col min="14849" max="15096" width="9.125" style="29" customWidth="1"/>
    <col min="15097" max="15097" width="8.125" style="29" customWidth="1"/>
    <col min="15098" max="15098" width="26.25" style="29" customWidth="1"/>
    <col min="15099" max="15102" width="12.125" style="29" customWidth="1"/>
    <col min="15103" max="15103" width="12.75" style="29" customWidth="1"/>
    <col min="15104" max="15104" width="12.125" style="29" customWidth="1"/>
    <col min="15105" max="15352" width="9.125" style="29" customWidth="1"/>
    <col min="15353" max="15353" width="8.125" style="29" customWidth="1"/>
    <col min="15354" max="15354" width="26.25" style="29" customWidth="1"/>
    <col min="15355" max="15358" width="12.125" style="29" customWidth="1"/>
    <col min="15359" max="15359" width="12.75" style="29" customWidth="1"/>
    <col min="15360" max="15360" width="12.125" style="29" customWidth="1"/>
    <col min="15361" max="15608" width="9.125" style="29" customWidth="1"/>
    <col min="15609" max="15609" width="8.125" style="29" customWidth="1"/>
    <col min="15610" max="15610" width="26.25" style="29" customWidth="1"/>
    <col min="15611" max="15614" width="12.125" style="29" customWidth="1"/>
    <col min="15615" max="15615" width="12.75" style="29" customWidth="1"/>
    <col min="15616" max="15616" width="12.125" style="29" customWidth="1"/>
    <col min="15617" max="15864" width="9.125" style="29" customWidth="1"/>
    <col min="15865" max="15865" width="8.125" style="29" customWidth="1"/>
    <col min="15866" max="15866" width="26.25" style="29" customWidth="1"/>
    <col min="15867" max="15870" width="12.125" style="29" customWidth="1"/>
    <col min="15871" max="15871" width="12.75" style="29" customWidth="1"/>
    <col min="15872" max="15872" width="12.125" style="29" customWidth="1"/>
    <col min="15873" max="16120" width="9.125" style="29" customWidth="1"/>
    <col min="16121" max="16121" width="8.125" style="29" customWidth="1"/>
    <col min="16122" max="16122" width="26.25" style="29" customWidth="1"/>
    <col min="16123" max="16126" width="12.125" style="29" customWidth="1"/>
    <col min="16127" max="16127" width="12.75" style="29" customWidth="1"/>
    <col min="16128" max="16128" width="12.125" style="29" customWidth="1"/>
    <col min="16129" max="16376" width="9.125" style="29" customWidth="1"/>
    <col min="16377" max="16384" width="9.125" style="29"/>
  </cols>
  <sheetData>
    <row r="1" spans="1:5" s="28" customFormat="1" ht="34.5" customHeight="1">
      <c r="A1" s="580" t="s">
        <v>2680</v>
      </c>
      <c r="B1" s="580"/>
      <c r="C1" s="580"/>
      <c r="D1" s="580"/>
      <c r="E1" s="580"/>
    </row>
    <row r="2" spans="1:5" s="28" customFormat="1" ht="17.100000000000001" customHeight="1">
      <c r="A2" s="429" t="s">
        <v>1094</v>
      </c>
      <c r="B2" s="429"/>
      <c r="C2" s="429"/>
      <c r="D2" s="451"/>
      <c r="E2" s="451"/>
    </row>
    <row r="3" spans="1:5" s="30" customFormat="1" ht="22.5" customHeight="1">
      <c r="A3" s="585" t="s">
        <v>1289</v>
      </c>
      <c r="B3" s="586" t="s">
        <v>1002</v>
      </c>
      <c r="C3" s="587" t="s">
        <v>3148</v>
      </c>
      <c r="D3" s="581" t="s">
        <v>3149</v>
      </c>
      <c r="E3" s="584" t="s">
        <v>3150</v>
      </c>
    </row>
    <row r="4" spans="1:5" s="30" customFormat="1" ht="12.75" customHeight="1">
      <c r="A4" s="586"/>
      <c r="B4" s="586"/>
      <c r="C4" s="588"/>
      <c r="D4" s="582"/>
      <c r="E4" s="584"/>
    </row>
    <row r="5" spans="1:5" s="30" customFormat="1">
      <c r="A5" s="586"/>
      <c r="B5" s="586"/>
      <c r="C5" s="585"/>
      <c r="D5" s="583"/>
      <c r="E5" s="584"/>
    </row>
    <row r="6" spans="1:5" s="234" customFormat="1" ht="18.75" customHeight="1">
      <c r="A6" s="232">
        <v>301</v>
      </c>
      <c r="B6" s="232" t="s">
        <v>2681</v>
      </c>
      <c r="C6" s="233">
        <v>1424529</v>
      </c>
      <c r="D6" s="431">
        <v>1261034</v>
      </c>
      <c r="E6" s="438">
        <f>C6/D6-1</f>
        <v>0.1296515399267586</v>
      </c>
    </row>
    <row r="7" spans="1:5" s="237" customFormat="1" ht="18.75" customHeight="1">
      <c r="A7" s="235">
        <v>30101</v>
      </c>
      <c r="B7" s="235" t="s">
        <v>1290</v>
      </c>
      <c r="C7" s="236">
        <v>1058216</v>
      </c>
      <c r="D7" s="432">
        <v>949775</v>
      </c>
      <c r="E7" s="430"/>
    </row>
    <row r="8" spans="1:5" s="237" customFormat="1" ht="18.75" customHeight="1">
      <c r="A8" s="235">
        <v>30102</v>
      </c>
      <c r="B8" s="235" t="s">
        <v>1291</v>
      </c>
      <c r="C8" s="236">
        <v>59058</v>
      </c>
      <c r="D8" s="432">
        <v>47427</v>
      </c>
      <c r="E8" s="430"/>
    </row>
    <row r="9" spans="1:5" s="237" customFormat="1" ht="18.75" customHeight="1">
      <c r="A9" s="235">
        <v>30103</v>
      </c>
      <c r="B9" s="235" t="s">
        <v>1292</v>
      </c>
      <c r="C9" s="236">
        <v>39338</v>
      </c>
      <c r="D9" s="432">
        <v>30139</v>
      </c>
      <c r="E9" s="430"/>
    </row>
    <row r="10" spans="1:5" s="237" customFormat="1" ht="18.75" customHeight="1">
      <c r="A10" s="235">
        <v>30104</v>
      </c>
      <c r="B10" s="235" t="s">
        <v>2682</v>
      </c>
      <c r="C10" s="236">
        <v>20193</v>
      </c>
      <c r="D10" s="432">
        <v>13069</v>
      </c>
      <c r="E10" s="430"/>
    </row>
    <row r="11" spans="1:5" s="237" customFormat="1" ht="18.75" customHeight="1">
      <c r="A11" s="235">
        <v>30106</v>
      </c>
      <c r="B11" s="235" t="s">
        <v>1293</v>
      </c>
      <c r="C11" s="236">
        <v>1798</v>
      </c>
      <c r="D11" s="432">
        <v>2441</v>
      </c>
      <c r="E11" s="430"/>
    </row>
    <row r="12" spans="1:5" s="237" customFormat="1" ht="18.75" customHeight="1">
      <c r="A12" s="235">
        <v>30107</v>
      </c>
      <c r="B12" s="235" t="s">
        <v>1294</v>
      </c>
      <c r="C12" s="236">
        <v>53743</v>
      </c>
      <c r="D12" s="432">
        <v>60586</v>
      </c>
      <c r="E12" s="430"/>
    </row>
    <row r="13" spans="1:5" s="237" customFormat="1" ht="18.75" customHeight="1">
      <c r="A13" s="235">
        <v>30108</v>
      </c>
      <c r="B13" s="235" t="s">
        <v>2683</v>
      </c>
      <c r="C13" s="236">
        <v>2595</v>
      </c>
      <c r="D13" s="433"/>
      <c r="E13" s="430"/>
    </row>
    <row r="14" spans="1:5" s="237" customFormat="1" ht="18.75" customHeight="1">
      <c r="A14" s="235">
        <v>30109</v>
      </c>
      <c r="B14" s="235" t="s">
        <v>2684</v>
      </c>
      <c r="C14" s="236">
        <v>471</v>
      </c>
      <c r="D14" s="433"/>
      <c r="E14" s="430"/>
    </row>
    <row r="15" spans="1:5" s="237" customFormat="1" ht="18.75" customHeight="1">
      <c r="A15" s="235">
        <v>30199</v>
      </c>
      <c r="B15" s="235" t="s">
        <v>1295</v>
      </c>
      <c r="C15" s="236">
        <v>189117</v>
      </c>
      <c r="D15" s="432">
        <v>157597</v>
      </c>
      <c r="E15" s="430"/>
    </row>
    <row r="16" spans="1:5" s="234" customFormat="1" ht="18.75" customHeight="1">
      <c r="A16" s="232">
        <v>302</v>
      </c>
      <c r="B16" s="232" t="s">
        <v>1296</v>
      </c>
      <c r="C16" s="233">
        <v>2316353</v>
      </c>
      <c r="D16" s="431">
        <v>2417322</v>
      </c>
      <c r="E16" s="438">
        <f>C16/D16-1</f>
        <v>-4.1768949275272416E-2</v>
      </c>
    </row>
    <row r="17" spans="1:5" s="237" customFormat="1" ht="18.75" customHeight="1">
      <c r="A17" s="235">
        <v>30201</v>
      </c>
      <c r="B17" s="235" t="s">
        <v>1297</v>
      </c>
      <c r="C17" s="236">
        <v>41645</v>
      </c>
      <c r="D17" s="432">
        <v>30449</v>
      </c>
      <c r="E17" s="430"/>
    </row>
    <row r="18" spans="1:5" s="237" customFormat="1" ht="18.75" customHeight="1">
      <c r="A18" s="235">
        <v>30202</v>
      </c>
      <c r="B18" s="235" t="s">
        <v>1298</v>
      </c>
      <c r="C18" s="236">
        <v>17915</v>
      </c>
      <c r="D18" s="432">
        <v>24596</v>
      </c>
      <c r="E18" s="430"/>
    </row>
    <row r="19" spans="1:5" s="237" customFormat="1" ht="18.75" customHeight="1">
      <c r="A19" s="235">
        <v>30203</v>
      </c>
      <c r="B19" s="235" t="s">
        <v>1299</v>
      </c>
      <c r="C19" s="236">
        <v>14955</v>
      </c>
      <c r="D19" s="432">
        <v>14409</v>
      </c>
      <c r="E19" s="430"/>
    </row>
    <row r="20" spans="1:5" s="237" customFormat="1" ht="18.75" customHeight="1">
      <c r="A20" s="235">
        <v>30204</v>
      </c>
      <c r="B20" s="235" t="s">
        <v>1300</v>
      </c>
      <c r="C20" s="236">
        <v>85217</v>
      </c>
      <c r="D20" s="432">
        <v>79601</v>
      </c>
      <c r="E20" s="430"/>
    </row>
    <row r="21" spans="1:5" s="237" customFormat="1" ht="18.75" customHeight="1">
      <c r="A21" s="235">
        <v>30205</v>
      </c>
      <c r="B21" s="235" t="s">
        <v>1301</v>
      </c>
      <c r="C21" s="236">
        <v>30169</v>
      </c>
      <c r="D21" s="432">
        <v>37833</v>
      </c>
      <c r="E21" s="430"/>
    </row>
    <row r="22" spans="1:5" s="237" customFormat="1" ht="18.75" customHeight="1">
      <c r="A22" s="235">
        <v>30206</v>
      </c>
      <c r="B22" s="235" t="s">
        <v>1302</v>
      </c>
      <c r="C22" s="236">
        <v>85793</v>
      </c>
      <c r="D22" s="432">
        <v>72794</v>
      </c>
      <c r="E22" s="430"/>
    </row>
    <row r="23" spans="1:5" s="237" customFormat="1" ht="18.75" customHeight="1">
      <c r="A23" s="235">
        <v>30207</v>
      </c>
      <c r="B23" s="235" t="s">
        <v>1303</v>
      </c>
      <c r="C23" s="236">
        <v>20697</v>
      </c>
      <c r="D23" s="432">
        <v>15683</v>
      </c>
      <c r="E23" s="430"/>
    </row>
    <row r="24" spans="1:5" s="237" customFormat="1" ht="18.75" customHeight="1">
      <c r="A24" s="235">
        <v>30208</v>
      </c>
      <c r="B24" s="235" t="s">
        <v>1304</v>
      </c>
      <c r="C24" s="236">
        <v>0</v>
      </c>
      <c r="D24" s="432">
        <v>0</v>
      </c>
      <c r="E24" s="430"/>
    </row>
    <row r="25" spans="1:5" s="237" customFormat="1" ht="18.75" customHeight="1">
      <c r="A25" s="235">
        <v>30209</v>
      </c>
      <c r="B25" s="235" t="s">
        <v>1305</v>
      </c>
      <c r="C25" s="236">
        <v>97522</v>
      </c>
      <c r="D25" s="432">
        <v>82891</v>
      </c>
      <c r="E25" s="430"/>
    </row>
    <row r="26" spans="1:5" s="237" customFormat="1" ht="18.75" customHeight="1">
      <c r="A26" s="235">
        <v>30211</v>
      </c>
      <c r="B26" s="235" t="s">
        <v>1306</v>
      </c>
      <c r="C26" s="236">
        <v>30626</v>
      </c>
      <c r="D26" s="432">
        <v>21593</v>
      </c>
      <c r="E26" s="430"/>
    </row>
    <row r="27" spans="1:5" s="237" customFormat="1" ht="18.75" customHeight="1">
      <c r="A27" s="235">
        <v>30212</v>
      </c>
      <c r="B27" s="235" t="s">
        <v>1307</v>
      </c>
      <c r="C27" s="236">
        <v>4657</v>
      </c>
      <c r="D27" s="432">
        <v>4035</v>
      </c>
      <c r="E27" s="430"/>
    </row>
    <row r="28" spans="1:5" s="237" customFormat="1" ht="18.75" customHeight="1">
      <c r="A28" s="235">
        <v>30213</v>
      </c>
      <c r="B28" s="235" t="s">
        <v>1308</v>
      </c>
      <c r="C28" s="236">
        <v>282248</v>
      </c>
      <c r="D28" s="432">
        <v>202868</v>
      </c>
      <c r="E28" s="430"/>
    </row>
    <row r="29" spans="1:5" s="237" customFormat="1" ht="18.75" customHeight="1">
      <c r="A29" s="235">
        <v>30214</v>
      </c>
      <c r="B29" s="235" t="s">
        <v>1309</v>
      </c>
      <c r="C29" s="236">
        <v>46258</v>
      </c>
      <c r="D29" s="432">
        <v>36481</v>
      </c>
      <c r="E29" s="430"/>
    </row>
    <row r="30" spans="1:5" s="237" customFormat="1" ht="18.75" customHeight="1">
      <c r="A30" s="235">
        <v>30215</v>
      </c>
      <c r="B30" s="235" t="s">
        <v>1310</v>
      </c>
      <c r="C30" s="236">
        <v>6257</v>
      </c>
      <c r="D30" s="432">
        <v>5085</v>
      </c>
      <c r="E30" s="430"/>
    </row>
    <row r="31" spans="1:5" s="237" customFormat="1" ht="18.75" customHeight="1">
      <c r="A31" s="235">
        <v>30216</v>
      </c>
      <c r="B31" s="235" t="s">
        <v>1311</v>
      </c>
      <c r="C31" s="236">
        <v>24049</v>
      </c>
      <c r="D31" s="432">
        <v>18217</v>
      </c>
      <c r="E31" s="430"/>
    </row>
    <row r="32" spans="1:5" s="237" customFormat="1" ht="18.75" customHeight="1">
      <c r="A32" s="235">
        <v>30217</v>
      </c>
      <c r="B32" s="235" t="s">
        <v>1312</v>
      </c>
      <c r="C32" s="236">
        <v>3122</v>
      </c>
      <c r="D32" s="432">
        <v>3186</v>
      </c>
      <c r="E32" s="430"/>
    </row>
    <row r="33" spans="1:5" s="237" customFormat="1" ht="18.75" customHeight="1">
      <c r="A33" s="235">
        <v>30218</v>
      </c>
      <c r="B33" s="235" t="s">
        <v>1313</v>
      </c>
      <c r="C33" s="236">
        <v>72216</v>
      </c>
      <c r="D33" s="432">
        <v>53302</v>
      </c>
      <c r="E33" s="430"/>
    </row>
    <row r="34" spans="1:5" s="237" customFormat="1" ht="18.75" customHeight="1">
      <c r="A34" s="235">
        <v>30224</v>
      </c>
      <c r="B34" s="235" t="s">
        <v>1314</v>
      </c>
      <c r="C34" s="236">
        <v>8921</v>
      </c>
      <c r="D34" s="432">
        <v>3605</v>
      </c>
      <c r="E34" s="430"/>
    </row>
    <row r="35" spans="1:5" s="237" customFormat="1" ht="18.75" customHeight="1">
      <c r="A35" s="235">
        <v>30225</v>
      </c>
      <c r="B35" s="235" t="s">
        <v>1315</v>
      </c>
      <c r="C35" s="236">
        <v>1484</v>
      </c>
      <c r="D35" s="432">
        <v>2264</v>
      </c>
      <c r="E35" s="430"/>
    </row>
    <row r="36" spans="1:5" s="237" customFormat="1" ht="18.75" customHeight="1">
      <c r="A36" s="235">
        <v>30226</v>
      </c>
      <c r="B36" s="235" t="s">
        <v>1316</v>
      </c>
      <c r="C36" s="236">
        <v>230978</v>
      </c>
      <c r="D36" s="432">
        <v>174953</v>
      </c>
      <c r="E36" s="430"/>
    </row>
    <row r="37" spans="1:5" s="237" customFormat="1" ht="18.75" customHeight="1">
      <c r="A37" s="235">
        <v>30227</v>
      </c>
      <c r="B37" s="235" t="s">
        <v>1317</v>
      </c>
      <c r="C37" s="236">
        <v>477689</v>
      </c>
      <c r="D37" s="432">
        <v>694819</v>
      </c>
      <c r="E37" s="430"/>
    </row>
    <row r="38" spans="1:5" s="237" customFormat="1" ht="18.75" customHeight="1">
      <c r="A38" s="235">
        <v>30228</v>
      </c>
      <c r="B38" s="235" t="s">
        <v>1318</v>
      </c>
      <c r="C38" s="236">
        <v>14667</v>
      </c>
      <c r="D38" s="432">
        <v>10826</v>
      </c>
      <c r="E38" s="430"/>
    </row>
    <row r="39" spans="1:5" s="237" customFormat="1" ht="18.75" customHeight="1">
      <c r="A39" s="235">
        <v>30229</v>
      </c>
      <c r="B39" s="235" t="s">
        <v>1319</v>
      </c>
      <c r="C39" s="236">
        <v>4648</v>
      </c>
      <c r="D39" s="432">
        <v>6254</v>
      </c>
      <c r="E39" s="430"/>
    </row>
    <row r="40" spans="1:5" s="237" customFormat="1" ht="18.75" customHeight="1">
      <c r="A40" s="235">
        <v>30231</v>
      </c>
      <c r="B40" s="235" t="s">
        <v>1320</v>
      </c>
      <c r="C40" s="236">
        <v>21058</v>
      </c>
      <c r="D40" s="432">
        <v>19140</v>
      </c>
      <c r="E40" s="430"/>
    </row>
    <row r="41" spans="1:5" s="237" customFormat="1" ht="18.75" customHeight="1">
      <c r="A41" s="235">
        <v>30239</v>
      </c>
      <c r="B41" s="235" t="s">
        <v>1321</v>
      </c>
      <c r="C41" s="236">
        <v>29282</v>
      </c>
      <c r="D41" s="432">
        <v>62702</v>
      </c>
      <c r="E41" s="430"/>
    </row>
    <row r="42" spans="1:5" s="237" customFormat="1" ht="18.75" customHeight="1">
      <c r="A42" s="235">
        <v>30240</v>
      </c>
      <c r="B42" s="235" t="s">
        <v>1322</v>
      </c>
      <c r="C42" s="236">
        <v>24859</v>
      </c>
      <c r="D42" s="432">
        <v>12632</v>
      </c>
      <c r="E42" s="430"/>
    </row>
    <row r="43" spans="1:5" s="237" customFormat="1" ht="18.75" customHeight="1">
      <c r="A43" s="235">
        <v>30299</v>
      </c>
      <c r="B43" s="235" t="s">
        <v>1323</v>
      </c>
      <c r="C43" s="236">
        <v>639421</v>
      </c>
      <c r="D43" s="432">
        <v>602972</v>
      </c>
      <c r="E43" s="430"/>
    </row>
    <row r="44" spans="1:5" s="234" customFormat="1" ht="18.75" customHeight="1">
      <c r="A44" s="232">
        <v>303</v>
      </c>
      <c r="B44" s="232" t="s">
        <v>2685</v>
      </c>
      <c r="C44" s="233">
        <v>648123</v>
      </c>
      <c r="D44" s="431">
        <v>715512</v>
      </c>
      <c r="E44" s="438">
        <f>C44/D44-1</f>
        <v>-9.418290678563046E-2</v>
      </c>
    </row>
    <row r="45" spans="1:5" s="237" customFormat="1" ht="18.75" customHeight="1">
      <c r="A45" s="235">
        <v>30301</v>
      </c>
      <c r="B45" s="235" t="s">
        <v>1324</v>
      </c>
      <c r="C45" s="236">
        <v>86385</v>
      </c>
      <c r="D45" s="432">
        <v>4402</v>
      </c>
      <c r="E45" s="430"/>
    </row>
    <row r="46" spans="1:5" s="237" customFormat="1" ht="18.75" customHeight="1">
      <c r="A46" s="235">
        <v>30302</v>
      </c>
      <c r="B46" s="235" t="s">
        <v>1325</v>
      </c>
      <c r="C46" s="236">
        <v>96642</v>
      </c>
      <c r="D46" s="432">
        <v>158913</v>
      </c>
      <c r="E46" s="430"/>
    </row>
    <row r="47" spans="1:5" s="237" customFormat="1" ht="18.75" customHeight="1">
      <c r="A47" s="235">
        <v>30303</v>
      </c>
      <c r="B47" s="235" t="s">
        <v>1326</v>
      </c>
      <c r="C47" s="236">
        <v>0</v>
      </c>
      <c r="D47" s="432">
        <v>170</v>
      </c>
      <c r="E47" s="430"/>
    </row>
    <row r="48" spans="1:5" s="237" customFormat="1" ht="18.75" customHeight="1">
      <c r="A48" s="235">
        <v>30304</v>
      </c>
      <c r="B48" s="235" t="s">
        <v>1327</v>
      </c>
      <c r="C48" s="236">
        <v>2743</v>
      </c>
      <c r="D48" s="432">
        <v>1625</v>
      </c>
      <c r="E48" s="430"/>
    </row>
    <row r="49" spans="1:5" s="237" customFormat="1" ht="18.75" customHeight="1">
      <c r="A49" s="235">
        <v>30305</v>
      </c>
      <c r="B49" s="235" t="s">
        <v>1328</v>
      </c>
      <c r="C49" s="236">
        <v>16013</v>
      </c>
      <c r="D49" s="432">
        <v>9482</v>
      </c>
      <c r="E49" s="430"/>
    </row>
    <row r="50" spans="1:5" s="237" customFormat="1" ht="18.75" customHeight="1">
      <c r="A50" s="235">
        <v>30306</v>
      </c>
      <c r="B50" s="235" t="s">
        <v>1329</v>
      </c>
      <c r="C50" s="236">
        <v>644</v>
      </c>
      <c r="D50" s="432">
        <v>465</v>
      </c>
      <c r="E50" s="430"/>
    </row>
    <row r="51" spans="1:5" s="237" customFormat="1" ht="18.75" customHeight="1">
      <c r="A51" s="235">
        <v>30307</v>
      </c>
      <c r="B51" s="235" t="s">
        <v>1330</v>
      </c>
      <c r="C51" s="236">
        <v>29364</v>
      </c>
      <c r="D51" s="432">
        <v>68846</v>
      </c>
      <c r="E51" s="430"/>
    </row>
    <row r="52" spans="1:5" s="237" customFormat="1" ht="18.75" customHeight="1">
      <c r="A52" s="235">
        <v>30308</v>
      </c>
      <c r="B52" s="235" t="s">
        <v>1331</v>
      </c>
      <c r="C52" s="236">
        <v>26132</v>
      </c>
      <c r="D52" s="432">
        <v>18912</v>
      </c>
      <c r="E52" s="430"/>
    </row>
    <row r="53" spans="1:5" s="237" customFormat="1" ht="18.75" customHeight="1">
      <c r="A53" s="235">
        <v>30309</v>
      </c>
      <c r="B53" s="235" t="s">
        <v>1332</v>
      </c>
      <c r="C53" s="236">
        <v>163234</v>
      </c>
      <c r="D53" s="432">
        <v>128699</v>
      </c>
      <c r="E53" s="430"/>
    </row>
    <row r="54" spans="1:5" s="237" customFormat="1" ht="18.75" customHeight="1">
      <c r="A54" s="235">
        <v>30310</v>
      </c>
      <c r="B54" s="235" t="s">
        <v>1333</v>
      </c>
      <c r="C54" s="236">
        <v>9659</v>
      </c>
      <c r="D54" s="432">
        <v>245</v>
      </c>
      <c r="E54" s="430"/>
    </row>
    <row r="55" spans="1:5" s="237" customFormat="1" ht="18.75" customHeight="1">
      <c r="A55" s="235">
        <v>30311</v>
      </c>
      <c r="B55" s="235" t="s">
        <v>1334</v>
      </c>
      <c r="C55" s="236">
        <v>35377</v>
      </c>
      <c r="D55" s="432">
        <v>71382</v>
      </c>
      <c r="E55" s="430"/>
    </row>
    <row r="56" spans="1:5" s="237" customFormat="1" ht="18.75" customHeight="1">
      <c r="A56" s="235">
        <v>30312</v>
      </c>
      <c r="B56" s="235" t="s">
        <v>1335</v>
      </c>
      <c r="C56" s="236">
        <v>12</v>
      </c>
      <c r="D56" s="432">
        <v>0</v>
      </c>
      <c r="E56" s="430"/>
    </row>
    <row r="57" spans="1:5" s="237" customFormat="1" ht="18.75" customHeight="1">
      <c r="A57" s="235">
        <v>30313</v>
      </c>
      <c r="B57" s="235" t="s">
        <v>1336</v>
      </c>
      <c r="C57" s="236">
        <v>54332</v>
      </c>
      <c r="D57" s="432">
        <v>160350</v>
      </c>
      <c r="E57" s="430"/>
    </row>
    <row r="58" spans="1:5" s="237" customFormat="1" ht="18.75" customHeight="1">
      <c r="A58" s="235">
        <v>30314</v>
      </c>
      <c r="B58" s="235" t="s">
        <v>2686</v>
      </c>
      <c r="C58" s="236">
        <v>11</v>
      </c>
      <c r="D58" s="433"/>
      <c r="E58" s="430"/>
    </row>
    <row r="59" spans="1:5" s="237" customFormat="1" ht="18.75" customHeight="1">
      <c r="A59" s="235">
        <v>30315</v>
      </c>
      <c r="B59" s="235" t="s">
        <v>2687</v>
      </c>
      <c r="C59" s="236">
        <v>168</v>
      </c>
      <c r="D59" s="433"/>
      <c r="E59" s="430"/>
    </row>
    <row r="60" spans="1:5" s="237" customFormat="1" ht="18.75" customHeight="1">
      <c r="A60" s="235">
        <v>30399</v>
      </c>
      <c r="B60" s="235" t="s">
        <v>1337</v>
      </c>
      <c r="C60" s="236">
        <v>127407</v>
      </c>
      <c r="D60" s="432">
        <v>92021</v>
      </c>
      <c r="E60" s="430"/>
    </row>
    <row r="61" spans="1:5" s="234" customFormat="1" ht="18.75" customHeight="1">
      <c r="A61" s="232">
        <v>304</v>
      </c>
      <c r="B61" s="232" t="s">
        <v>1338</v>
      </c>
      <c r="C61" s="233">
        <v>3254254</v>
      </c>
      <c r="D61" s="431">
        <v>3389527</v>
      </c>
      <c r="E61" s="438">
        <f>C61/D61-1</f>
        <v>-3.9909108262008219E-2</v>
      </c>
    </row>
    <row r="62" spans="1:5" s="237" customFormat="1" ht="18.75" customHeight="1">
      <c r="A62" s="235">
        <v>30401</v>
      </c>
      <c r="B62" s="235" t="s">
        <v>1339</v>
      </c>
      <c r="C62" s="236">
        <v>1734915</v>
      </c>
      <c r="D62" s="432">
        <v>2593719</v>
      </c>
      <c r="E62" s="430"/>
    </row>
    <row r="63" spans="1:5" s="237" customFormat="1" ht="18.75" customHeight="1">
      <c r="A63" s="235">
        <v>30402</v>
      </c>
      <c r="B63" s="235" t="s">
        <v>1340</v>
      </c>
      <c r="C63" s="236">
        <v>1286</v>
      </c>
      <c r="D63" s="432">
        <v>81141</v>
      </c>
      <c r="E63" s="430"/>
    </row>
    <row r="64" spans="1:5" s="237" customFormat="1" ht="18.75" customHeight="1">
      <c r="A64" s="235">
        <v>30403</v>
      </c>
      <c r="B64" s="235" t="s">
        <v>1341</v>
      </c>
      <c r="C64" s="236">
        <v>1883</v>
      </c>
      <c r="D64" s="432">
        <v>5702</v>
      </c>
      <c r="E64" s="430"/>
    </row>
    <row r="65" spans="1:5" s="237" customFormat="1" ht="18.75" customHeight="1">
      <c r="A65" s="235">
        <v>30499</v>
      </c>
      <c r="B65" s="235" t="s">
        <v>1342</v>
      </c>
      <c r="C65" s="236">
        <v>1516170</v>
      </c>
      <c r="D65" s="432">
        <v>708965</v>
      </c>
      <c r="E65" s="430"/>
    </row>
    <row r="66" spans="1:5" s="234" customFormat="1" ht="18.75" customHeight="1">
      <c r="A66" s="232">
        <v>305</v>
      </c>
      <c r="B66" s="232" t="s">
        <v>1096</v>
      </c>
      <c r="C66" s="233"/>
      <c r="D66" s="435"/>
      <c r="E66" s="434"/>
    </row>
    <row r="67" spans="1:5" s="237" customFormat="1" ht="18.75" customHeight="1">
      <c r="A67" s="235">
        <v>30501</v>
      </c>
      <c r="B67" s="235" t="s">
        <v>1343</v>
      </c>
      <c r="C67" s="236"/>
      <c r="D67" s="433"/>
      <c r="E67" s="430"/>
    </row>
    <row r="68" spans="1:5" s="237" customFormat="1" ht="18.75" customHeight="1">
      <c r="A68" s="235">
        <v>30502</v>
      </c>
      <c r="B68" s="235" t="s">
        <v>1344</v>
      </c>
      <c r="C68" s="236">
        <v>0</v>
      </c>
      <c r="D68" s="433"/>
      <c r="E68" s="430"/>
    </row>
    <row r="69" spans="1:5" s="234" customFormat="1" ht="18.75" customHeight="1">
      <c r="A69" s="232">
        <v>307</v>
      </c>
      <c r="B69" s="232" t="s">
        <v>1345</v>
      </c>
      <c r="C69" s="233">
        <v>43230</v>
      </c>
      <c r="D69" s="233">
        <f>1763+44382</f>
        <v>46145</v>
      </c>
      <c r="E69" s="438">
        <f>C69/D69-1</f>
        <v>-6.3170441001191846E-2</v>
      </c>
    </row>
    <row r="70" spans="1:5" s="237" customFormat="1" ht="18.75" customHeight="1">
      <c r="A70" s="235">
        <v>30701</v>
      </c>
      <c r="B70" s="235" t="s">
        <v>907</v>
      </c>
      <c r="C70" s="236">
        <v>43230</v>
      </c>
      <c r="D70" s="236">
        <f>1763+44382</f>
        <v>46145</v>
      </c>
      <c r="E70" s="430"/>
    </row>
    <row r="71" spans="1:5" s="237" customFormat="1" ht="18.75" customHeight="1">
      <c r="A71" s="235">
        <v>30707</v>
      </c>
      <c r="B71" s="235" t="s">
        <v>908</v>
      </c>
      <c r="C71" s="236">
        <v>0</v>
      </c>
      <c r="D71" s="436">
        <v>0</v>
      </c>
      <c r="E71" s="430"/>
    </row>
    <row r="72" spans="1:5" s="234" customFormat="1" ht="18.75" customHeight="1">
      <c r="A72" s="232">
        <v>309</v>
      </c>
      <c r="B72" s="232" t="s">
        <v>1346</v>
      </c>
      <c r="C72" s="233">
        <v>3050766</v>
      </c>
      <c r="D72" s="431">
        <v>9107889</v>
      </c>
      <c r="E72" s="438">
        <f>C72/D72-1</f>
        <v>-0.66504137237509153</v>
      </c>
    </row>
    <row r="73" spans="1:5" s="237" customFormat="1" ht="18.75" customHeight="1">
      <c r="A73" s="235">
        <v>30901</v>
      </c>
      <c r="B73" s="235" t="s">
        <v>1347</v>
      </c>
      <c r="C73" s="236">
        <v>152077</v>
      </c>
      <c r="D73" s="432">
        <v>49555</v>
      </c>
      <c r="E73" s="430"/>
    </row>
    <row r="74" spans="1:5" s="237" customFormat="1" ht="18.75" customHeight="1">
      <c r="A74" s="235">
        <v>30902</v>
      </c>
      <c r="B74" s="235" t="s">
        <v>1348</v>
      </c>
      <c r="C74" s="236">
        <v>8736</v>
      </c>
      <c r="D74" s="432">
        <v>4378</v>
      </c>
      <c r="E74" s="430"/>
    </row>
    <row r="75" spans="1:5" s="237" customFormat="1" ht="18.75" customHeight="1">
      <c r="A75" s="235">
        <v>30903</v>
      </c>
      <c r="B75" s="235" t="s">
        <v>1349</v>
      </c>
      <c r="C75" s="236">
        <v>159670</v>
      </c>
      <c r="D75" s="432">
        <v>39631</v>
      </c>
      <c r="E75" s="430"/>
    </row>
    <row r="76" spans="1:5" s="237" customFormat="1" ht="18.75" customHeight="1">
      <c r="A76" s="235">
        <v>30905</v>
      </c>
      <c r="B76" s="235" t="s">
        <v>1350</v>
      </c>
      <c r="C76" s="236">
        <v>1622508</v>
      </c>
      <c r="D76" s="432">
        <v>567888</v>
      </c>
      <c r="E76" s="430"/>
    </row>
    <row r="77" spans="1:5" s="237" customFormat="1" ht="18.75" customHeight="1">
      <c r="A77" s="235">
        <v>30906</v>
      </c>
      <c r="B77" s="235" t="s">
        <v>1351</v>
      </c>
      <c r="C77" s="236">
        <v>75160</v>
      </c>
      <c r="D77" s="432">
        <v>3906</v>
      </c>
      <c r="E77" s="430"/>
    </row>
    <row r="78" spans="1:5" s="237" customFormat="1" ht="18.75" customHeight="1">
      <c r="A78" s="235">
        <v>30907</v>
      </c>
      <c r="B78" s="235" t="s">
        <v>1352</v>
      </c>
      <c r="C78" s="236">
        <v>24933</v>
      </c>
      <c r="D78" s="432">
        <v>1023</v>
      </c>
      <c r="E78" s="430"/>
    </row>
    <row r="79" spans="1:5" s="237" customFormat="1" ht="18.75" customHeight="1">
      <c r="A79" s="235">
        <v>30908</v>
      </c>
      <c r="B79" s="235" t="s">
        <v>1353</v>
      </c>
      <c r="C79" s="236">
        <v>751</v>
      </c>
      <c r="D79" s="432">
        <v>714</v>
      </c>
      <c r="E79" s="430"/>
    </row>
    <row r="80" spans="1:5" s="237" customFormat="1" ht="18.75" customHeight="1">
      <c r="A80" s="235">
        <v>30913</v>
      </c>
      <c r="B80" s="235" t="s">
        <v>1354</v>
      </c>
      <c r="C80" s="236">
        <v>582</v>
      </c>
      <c r="D80" s="432">
        <v>167</v>
      </c>
      <c r="E80" s="430"/>
    </row>
    <row r="81" spans="1:5" s="237" customFormat="1" ht="18.75" customHeight="1">
      <c r="A81" s="235">
        <v>30919</v>
      </c>
      <c r="B81" s="235" t="s">
        <v>1355</v>
      </c>
      <c r="C81" s="236">
        <v>690</v>
      </c>
      <c r="D81" s="432">
        <v>119</v>
      </c>
      <c r="E81" s="430"/>
    </row>
    <row r="82" spans="1:5" s="237" customFormat="1" ht="18.75" customHeight="1">
      <c r="A82" s="235">
        <v>30999</v>
      </c>
      <c r="B82" s="235" t="s">
        <v>1356</v>
      </c>
      <c r="C82" s="236">
        <v>1005659</v>
      </c>
      <c r="D82" s="432">
        <v>8440508</v>
      </c>
      <c r="E82" s="430"/>
    </row>
    <row r="83" spans="1:5" s="234" customFormat="1" ht="18.75" customHeight="1">
      <c r="A83" s="232">
        <v>310</v>
      </c>
      <c r="B83" s="232" t="s">
        <v>1357</v>
      </c>
      <c r="C83" s="233">
        <v>7591575</v>
      </c>
      <c r="D83" s="431">
        <v>3652289</v>
      </c>
      <c r="E83" s="438">
        <f>C83/D83-1</f>
        <v>1.078580035698161</v>
      </c>
    </row>
    <row r="84" spans="1:5" s="237" customFormat="1" ht="18.75" customHeight="1">
      <c r="A84" s="235">
        <v>31001</v>
      </c>
      <c r="B84" s="235" t="s">
        <v>1347</v>
      </c>
      <c r="C84" s="236">
        <v>15090</v>
      </c>
      <c r="D84" s="432">
        <v>329</v>
      </c>
      <c r="E84" s="430"/>
    </row>
    <row r="85" spans="1:5" s="237" customFormat="1" ht="18.75" customHeight="1">
      <c r="A85" s="235">
        <v>31002</v>
      </c>
      <c r="B85" s="235" t="s">
        <v>1348</v>
      </c>
      <c r="C85" s="236">
        <v>32894</v>
      </c>
      <c r="D85" s="432">
        <v>27433</v>
      </c>
      <c r="E85" s="430"/>
    </row>
    <row r="86" spans="1:5" s="237" customFormat="1" ht="18.75" customHeight="1">
      <c r="A86" s="235">
        <v>31003</v>
      </c>
      <c r="B86" s="235" t="s">
        <v>1349</v>
      </c>
      <c r="C86" s="236">
        <v>126206</v>
      </c>
      <c r="D86" s="432">
        <v>87682</v>
      </c>
      <c r="E86" s="430"/>
    </row>
    <row r="87" spans="1:5" s="237" customFormat="1" ht="18.75" customHeight="1">
      <c r="A87" s="235">
        <v>31005</v>
      </c>
      <c r="B87" s="235" t="s">
        <v>1350</v>
      </c>
      <c r="C87" s="236">
        <v>1000352</v>
      </c>
      <c r="D87" s="432">
        <v>901</v>
      </c>
      <c r="E87" s="430"/>
    </row>
    <row r="88" spans="1:5" s="237" customFormat="1" ht="18.75" customHeight="1">
      <c r="A88" s="235">
        <v>31006</v>
      </c>
      <c r="B88" s="235" t="s">
        <v>1351</v>
      </c>
      <c r="C88" s="236">
        <v>5748</v>
      </c>
      <c r="D88" s="432">
        <v>5859</v>
      </c>
      <c r="E88" s="430"/>
    </row>
    <row r="89" spans="1:5" s="237" customFormat="1" ht="18.75" customHeight="1">
      <c r="A89" s="235">
        <v>31007</v>
      </c>
      <c r="B89" s="235" t="s">
        <v>1352</v>
      </c>
      <c r="C89" s="236">
        <v>37805</v>
      </c>
      <c r="D89" s="432">
        <v>7134</v>
      </c>
      <c r="E89" s="430"/>
    </row>
    <row r="90" spans="1:5" s="237" customFormat="1" ht="18.75" customHeight="1">
      <c r="A90" s="235">
        <v>31008</v>
      </c>
      <c r="B90" s="235" t="s">
        <v>1353</v>
      </c>
      <c r="C90" s="236">
        <v>3228</v>
      </c>
      <c r="D90" s="432">
        <v>625</v>
      </c>
      <c r="E90" s="430"/>
    </row>
    <row r="91" spans="1:5" s="237" customFormat="1" ht="18.75" customHeight="1">
      <c r="A91" s="235">
        <v>31009</v>
      </c>
      <c r="B91" s="235" t="s">
        <v>1358</v>
      </c>
      <c r="C91" s="236">
        <v>0</v>
      </c>
      <c r="D91" s="432">
        <v>0</v>
      </c>
      <c r="E91" s="430"/>
    </row>
    <row r="92" spans="1:5" s="237" customFormat="1" ht="18.75" customHeight="1">
      <c r="A92" s="235">
        <v>31010</v>
      </c>
      <c r="B92" s="235" t="s">
        <v>1359</v>
      </c>
      <c r="C92" s="236">
        <v>5</v>
      </c>
      <c r="D92" s="432">
        <v>0</v>
      </c>
      <c r="E92" s="430"/>
    </row>
    <row r="93" spans="1:5" s="237" customFormat="1" ht="18.75" customHeight="1">
      <c r="A93" s="235">
        <v>31011</v>
      </c>
      <c r="B93" s="235" t="s">
        <v>1360</v>
      </c>
      <c r="C93" s="236">
        <v>0</v>
      </c>
      <c r="D93" s="432">
        <v>0</v>
      </c>
      <c r="E93" s="430"/>
    </row>
    <row r="94" spans="1:5" s="237" customFormat="1" ht="18.75" customHeight="1">
      <c r="A94" s="235">
        <v>31012</v>
      </c>
      <c r="B94" s="235" t="s">
        <v>1361</v>
      </c>
      <c r="C94" s="236">
        <v>150000</v>
      </c>
      <c r="D94" s="432">
        <v>0</v>
      </c>
      <c r="E94" s="430"/>
    </row>
    <row r="95" spans="1:5" s="237" customFormat="1" ht="18.75" customHeight="1">
      <c r="A95" s="235">
        <v>31013</v>
      </c>
      <c r="B95" s="235" t="s">
        <v>1354</v>
      </c>
      <c r="C95" s="236">
        <v>921</v>
      </c>
      <c r="D95" s="432">
        <v>817</v>
      </c>
      <c r="E95" s="430"/>
    </row>
    <row r="96" spans="1:5" s="237" customFormat="1" ht="18.75" customHeight="1">
      <c r="A96" s="235">
        <v>31019</v>
      </c>
      <c r="B96" s="235" t="s">
        <v>1355</v>
      </c>
      <c r="C96" s="236">
        <v>647</v>
      </c>
      <c r="D96" s="432">
        <v>192</v>
      </c>
      <c r="E96" s="430"/>
    </row>
    <row r="97" spans="1:7" s="237" customFormat="1" ht="18.75" customHeight="1">
      <c r="A97" s="235">
        <v>31020</v>
      </c>
      <c r="B97" s="235" t="s">
        <v>1362</v>
      </c>
      <c r="C97" s="236">
        <v>57655</v>
      </c>
      <c r="D97" s="432">
        <v>74500</v>
      </c>
      <c r="E97" s="430"/>
    </row>
    <row r="98" spans="1:7" s="237" customFormat="1" ht="18.75" customHeight="1">
      <c r="A98" s="235">
        <v>31099</v>
      </c>
      <c r="B98" s="235" t="s">
        <v>1363</v>
      </c>
      <c r="C98" s="236">
        <v>6161024</v>
      </c>
      <c r="D98" s="432">
        <v>3446817</v>
      </c>
      <c r="E98" s="430"/>
    </row>
    <row r="99" spans="1:7" s="234" customFormat="1" ht="18.75" customHeight="1">
      <c r="A99" s="232">
        <v>399</v>
      </c>
      <c r="B99" s="232" t="s">
        <v>1364</v>
      </c>
      <c r="C99" s="233">
        <v>4437011</v>
      </c>
      <c r="D99" s="431">
        <f>1794942-44302</f>
        <v>1750640</v>
      </c>
      <c r="E99" s="438">
        <f>C99/D99-1</f>
        <v>1.534507951377782</v>
      </c>
    </row>
    <row r="100" spans="1:7" s="237" customFormat="1" ht="18.75" customHeight="1">
      <c r="A100" s="235">
        <v>39901</v>
      </c>
      <c r="B100" s="235" t="s">
        <v>1365</v>
      </c>
      <c r="C100" s="236">
        <v>1</v>
      </c>
      <c r="D100" s="432">
        <v>3</v>
      </c>
      <c r="E100" s="430"/>
    </row>
    <row r="101" spans="1:7" s="237" customFormat="1" ht="18.75" customHeight="1">
      <c r="A101" s="235">
        <v>39902</v>
      </c>
      <c r="B101" s="235" t="s">
        <v>1366</v>
      </c>
      <c r="C101" s="236">
        <v>0</v>
      </c>
      <c r="D101" s="432">
        <v>0</v>
      </c>
      <c r="E101" s="430"/>
    </row>
    <row r="102" spans="1:7" s="237" customFormat="1" ht="18.75" customHeight="1">
      <c r="A102" s="235">
        <v>39903</v>
      </c>
      <c r="B102" s="235" t="s">
        <v>282</v>
      </c>
      <c r="C102" s="236">
        <v>0</v>
      </c>
      <c r="D102" s="432">
        <v>0</v>
      </c>
      <c r="E102" s="430"/>
    </row>
    <row r="103" spans="1:7" s="237" customFormat="1" ht="18.75" customHeight="1">
      <c r="A103" s="235">
        <v>39906</v>
      </c>
      <c r="B103" s="235" t="s">
        <v>1367</v>
      </c>
      <c r="C103" s="236">
        <v>0</v>
      </c>
      <c r="D103" s="432">
        <v>1412</v>
      </c>
      <c r="E103" s="430"/>
    </row>
    <row r="104" spans="1:7" s="237" customFormat="1" ht="18.75" customHeight="1">
      <c r="A104" s="235">
        <v>39907</v>
      </c>
      <c r="B104" s="235" t="s">
        <v>1368</v>
      </c>
      <c r="C104" s="236">
        <v>0</v>
      </c>
      <c r="D104" s="432">
        <v>28000</v>
      </c>
      <c r="E104" s="430"/>
      <c r="G104" s="439"/>
    </row>
    <row r="105" spans="1:7" s="237" customFormat="1" ht="18.75" customHeight="1">
      <c r="A105" s="235">
        <v>39999</v>
      </c>
      <c r="B105" s="235" t="s">
        <v>779</v>
      </c>
      <c r="C105" s="236">
        <f>4480241-43230</f>
        <v>4437011</v>
      </c>
      <c r="D105" s="432">
        <f>1765527-44302</f>
        <v>1721225</v>
      </c>
      <c r="E105" s="430"/>
    </row>
    <row r="106" spans="1:7" s="234" customFormat="1" ht="18.75" customHeight="1">
      <c r="A106" s="238"/>
      <c r="B106" s="238" t="s">
        <v>1090</v>
      </c>
      <c r="C106" s="233">
        <v>22765872</v>
      </c>
      <c r="D106" s="437">
        <v>22340358</v>
      </c>
      <c r="E106" s="438">
        <f>C106/D106-1</f>
        <v>1.9046874718838369E-2</v>
      </c>
    </row>
    <row r="107" spans="1:7" s="28" customFormat="1" ht="22.5" customHeight="1">
      <c r="A107" s="230"/>
    </row>
  </sheetData>
  <mergeCells count="6">
    <mergeCell ref="A1:E1"/>
    <mergeCell ref="D3:D5"/>
    <mergeCell ref="E3:E5"/>
    <mergeCell ref="A3:A5"/>
    <mergeCell ref="B3:B5"/>
    <mergeCell ref="C3:C5"/>
  </mergeCells>
  <phoneticPr fontId="58" type="noConversion"/>
  <printOptions horizontalCentered="1" gridLines="1"/>
  <pageMargins left="0.6692913385826772" right="0.51181102362204722" top="0.78740157480314965" bottom="0.98425196850393704" header="0" footer="0"/>
  <pageSetup paperSize="9" scale="83" fitToHeight="5" orientation="portrait" blackAndWhite="1" r:id="rId1"/>
  <headerFooter scaleWithDoc="0" alignWithMargins="0">
    <oddFooter>第 &amp;P 页，共 &amp;N 页</oddFooter>
  </headerFooter>
</worksheet>
</file>

<file path=xl/worksheets/sheet40.xml><?xml version="1.0" encoding="utf-8"?>
<worksheet xmlns="http://schemas.openxmlformats.org/spreadsheetml/2006/main" xmlns:r="http://schemas.openxmlformats.org/officeDocument/2006/relationships">
  <sheetPr>
    <pageSetUpPr fitToPage="1"/>
  </sheetPr>
  <dimension ref="A1:F24"/>
  <sheetViews>
    <sheetView topLeftCell="A2" zoomScaleNormal="100" workbookViewId="0">
      <selection activeCell="F24" sqref="F24"/>
    </sheetView>
  </sheetViews>
  <sheetFormatPr defaultRowHeight="14.25" customHeight="1"/>
  <cols>
    <col min="1" max="1" width="33.5" style="142" customWidth="1"/>
    <col min="2" max="2" width="6.25" style="142" customWidth="1"/>
    <col min="3" max="3" width="25" style="142" customWidth="1"/>
    <col min="4" max="4" width="38" style="142" customWidth="1"/>
    <col min="5" max="5" width="6.25" style="142" customWidth="1"/>
    <col min="6" max="6" width="25" style="142" customWidth="1"/>
    <col min="7" max="256" width="9" style="142"/>
    <col min="257" max="257" width="33.5" style="142" customWidth="1"/>
    <col min="258" max="258" width="6.25" style="142" customWidth="1"/>
    <col min="259" max="259" width="25" style="142" customWidth="1"/>
    <col min="260" max="260" width="38" style="142" customWidth="1"/>
    <col min="261" max="261" width="6.25" style="142" customWidth="1"/>
    <col min="262" max="262" width="25" style="142" customWidth="1"/>
    <col min="263" max="512" width="9" style="142"/>
    <col min="513" max="513" width="33.5" style="142" customWidth="1"/>
    <col min="514" max="514" width="6.25" style="142" customWidth="1"/>
    <col min="515" max="515" width="25" style="142" customWidth="1"/>
    <col min="516" max="516" width="38" style="142" customWidth="1"/>
    <col min="517" max="517" width="6.25" style="142" customWidth="1"/>
    <col min="518" max="518" width="25" style="142" customWidth="1"/>
    <col min="519" max="768" width="9" style="142"/>
    <col min="769" max="769" width="33.5" style="142" customWidth="1"/>
    <col min="770" max="770" width="6.25" style="142" customWidth="1"/>
    <col min="771" max="771" width="25" style="142" customWidth="1"/>
    <col min="772" max="772" width="38" style="142" customWidth="1"/>
    <col min="773" max="773" width="6.25" style="142" customWidth="1"/>
    <col min="774" max="774" width="25" style="142" customWidth="1"/>
    <col min="775" max="1024" width="9" style="142"/>
    <col min="1025" max="1025" width="33.5" style="142" customWidth="1"/>
    <col min="1026" max="1026" width="6.25" style="142" customWidth="1"/>
    <col min="1027" max="1027" width="25" style="142" customWidth="1"/>
    <col min="1028" max="1028" width="38" style="142" customWidth="1"/>
    <col min="1029" max="1029" width="6.25" style="142" customWidth="1"/>
    <col min="1030" max="1030" width="25" style="142" customWidth="1"/>
    <col min="1031" max="1280" width="9" style="142"/>
    <col min="1281" max="1281" width="33.5" style="142" customWidth="1"/>
    <col min="1282" max="1282" width="6.25" style="142" customWidth="1"/>
    <col min="1283" max="1283" width="25" style="142" customWidth="1"/>
    <col min="1284" max="1284" width="38" style="142" customWidth="1"/>
    <col min="1285" max="1285" width="6.25" style="142" customWidth="1"/>
    <col min="1286" max="1286" width="25" style="142" customWidth="1"/>
    <col min="1287" max="1536" width="9" style="142"/>
    <col min="1537" max="1537" width="33.5" style="142" customWidth="1"/>
    <col min="1538" max="1538" width="6.25" style="142" customWidth="1"/>
    <col min="1539" max="1539" width="25" style="142" customWidth="1"/>
    <col min="1540" max="1540" width="38" style="142" customWidth="1"/>
    <col min="1541" max="1541" width="6.25" style="142" customWidth="1"/>
    <col min="1542" max="1542" width="25" style="142" customWidth="1"/>
    <col min="1543" max="1792" width="9" style="142"/>
    <col min="1793" max="1793" width="33.5" style="142" customWidth="1"/>
    <col min="1794" max="1794" width="6.25" style="142" customWidth="1"/>
    <col min="1795" max="1795" width="25" style="142" customWidth="1"/>
    <col min="1796" max="1796" width="38" style="142" customWidth="1"/>
    <col min="1797" max="1797" width="6.25" style="142" customWidth="1"/>
    <col min="1798" max="1798" width="25" style="142" customWidth="1"/>
    <col min="1799" max="2048" width="9" style="142"/>
    <col min="2049" max="2049" width="33.5" style="142" customWidth="1"/>
    <col min="2050" max="2050" width="6.25" style="142" customWidth="1"/>
    <col min="2051" max="2051" width="25" style="142" customWidth="1"/>
    <col min="2052" max="2052" width="38" style="142" customWidth="1"/>
    <col min="2053" max="2053" width="6.25" style="142" customWidth="1"/>
    <col min="2054" max="2054" width="25" style="142" customWidth="1"/>
    <col min="2055" max="2304" width="9" style="142"/>
    <col min="2305" max="2305" width="33.5" style="142" customWidth="1"/>
    <col min="2306" max="2306" width="6.25" style="142" customWidth="1"/>
    <col min="2307" max="2307" width="25" style="142" customWidth="1"/>
    <col min="2308" max="2308" width="38" style="142" customWidth="1"/>
    <col min="2309" max="2309" width="6.25" style="142" customWidth="1"/>
    <col min="2310" max="2310" width="25" style="142" customWidth="1"/>
    <col min="2311" max="2560" width="9" style="142"/>
    <col min="2561" max="2561" width="33.5" style="142" customWidth="1"/>
    <col min="2562" max="2562" width="6.25" style="142" customWidth="1"/>
    <col min="2563" max="2563" width="25" style="142" customWidth="1"/>
    <col min="2564" max="2564" width="38" style="142" customWidth="1"/>
    <col min="2565" max="2565" width="6.25" style="142" customWidth="1"/>
    <col min="2566" max="2566" width="25" style="142" customWidth="1"/>
    <col min="2567" max="2816" width="9" style="142"/>
    <col min="2817" max="2817" width="33.5" style="142" customWidth="1"/>
    <col min="2818" max="2818" width="6.25" style="142" customWidth="1"/>
    <col min="2819" max="2819" width="25" style="142" customWidth="1"/>
    <col min="2820" max="2820" width="38" style="142" customWidth="1"/>
    <col min="2821" max="2821" width="6.25" style="142" customWidth="1"/>
    <col min="2822" max="2822" width="25" style="142" customWidth="1"/>
    <col min="2823" max="3072" width="9" style="142"/>
    <col min="3073" max="3073" width="33.5" style="142" customWidth="1"/>
    <col min="3074" max="3074" width="6.25" style="142" customWidth="1"/>
    <col min="3075" max="3075" width="25" style="142" customWidth="1"/>
    <col min="3076" max="3076" width="38" style="142" customWidth="1"/>
    <col min="3077" max="3077" width="6.25" style="142" customWidth="1"/>
    <col min="3078" max="3078" width="25" style="142" customWidth="1"/>
    <col min="3079" max="3328" width="9" style="142"/>
    <col min="3329" max="3329" width="33.5" style="142" customWidth="1"/>
    <col min="3330" max="3330" width="6.25" style="142" customWidth="1"/>
    <col min="3331" max="3331" width="25" style="142" customWidth="1"/>
    <col min="3332" max="3332" width="38" style="142" customWidth="1"/>
    <col min="3333" max="3333" width="6.25" style="142" customWidth="1"/>
    <col min="3334" max="3334" width="25" style="142" customWidth="1"/>
    <col min="3335" max="3584" width="9" style="142"/>
    <col min="3585" max="3585" width="33.5" style="142" customWidth="1"/>
    <col min="3586" max="3586" width="6.25" style="142" customWidth="1"/>
    <col min="3587" max="3587" width="25" style="142" customWidth="1"/>
    <col min="3588" max="3588" width="38" style="142" customWidth="1"/>
    <col min="3589" max="3589" width="6.25" style="142" customWidth="1"/>
    <col min="3590" max="3590" width="25" style="142" customWidth="1"/>
    <col min="3591" max="3840" width="9" style="142"/>
    <col min="3841" max="3841" width="33.5" style="142" customWidth="1"/>
    <col min="3842" max="3842" width="6.25" style="142" customWidth="1"/>
    <col min="3843" max="3843" width="25" style="142" customWidth="1"/>
    <col min="3844" max="3844" width="38" style="142" customWidth="1"/>
    <col min="3845" max="3845" width="6.25" style="142" customWidth="1"/>
    <col min="3846" max="3846" width="25" style="142" customWidth="1"/>
    <col min="3847" max="4096" width="9" style="142"/>
    <col min="4097" max="4097" width="33.5" style="142" customWidth="1"/>
    <col min="4098" max="4098" width="6.25" style="142" customWidth="1"/>
    <col min="4099" max="4099" width="25" style="142" customWidth="1"/>
    <col min="4100" max="4100" width="38" style="142" customWidth="1"/>
    <col min="4101" max="4101" width="6.25" style="142" customWidth="1"/>
    <col min="4102" max="4102" width="25" style="142" customWidth="1"/>
    <col min="4103" max="4352" width="9" style="142"/>
    <col min="4353" max="4353" width="33.5" style="142" customWidth="1"/>
    <col min="4354" max="4354" width="6.25" style="142" customWidth="1"/>
    <col min="4355" max="4355" width="25" style="142" customWidth="1"/>
    <col min="4356" max="4356" width="38" style="142" customWidth="1"/>
    <col min="4357" max="4357" width="6.25" style="142" customWidth="1"/>
    <col min="4358" max="4358" width="25" style="142" customWidth="1"/>
    <col min="4359" max="4608" width="9" style="142"/>
    <col min="4609" max="4609" width="33.5" style="142" customWidth="1"/>
    <col min="4610" max="4610" width="6.25" style="142" customWidth="1"/>
    <col min="4611" max="4611" width="25" style="142" customWidth="1"/>
    <col min="4612" max="4612" width="38" style="142" customWidth="1"/>
    <col min="4613" max="4613" width="6.25" style="142" customWidth="1"/>
    <col min="4614" max="4614" width="25" style="142" customWidth="1"/>
    <col min="4615" max="4864" width="9" style="142"/>
    <col min="4865" max="4865" width="33.5" style="142" customWidth="1"/>
    <col min="4866" max="4866" width="6.25" style="142" customWidth="1"/>
    <col min="4867" max="4867" width="25" style="142" customWidth="1"/>
    <col min="4868" max="4868" width="38" style="142" customWidth="1"/>
    <col min="4869" max="4869" width="6.25" style="142" customWidth="1"/>
    <col min="4870" max="4870" width="25" style="142" customWidth="1"/>
    <col min="4871" max="5120" width="9" style="142"/>
    <col min="5121" max="5121" width="33.5" style="142" customWidth="1"/>
    <col min="5122" max="5122" width="6.25" style="142" customWidth="1"/>
    <col min="5123" max="5123" width="25" style="142" customWidth="1"/>
    <col min="5124" max="5124" width="38" style="142" customWidth="1"/>
    <col min="5125" max="5125" width="6.25" style="142" customWidth="1"/>
    <col min="5126" max="5126" width="25" style="142" customWidth="1"/>
    <col min="5127" max="5376" width="9" style="142"/>
    <col min="5377" max="5377" width="33.5" style="142" customWidth="1"/>
    <col min="5378" max="5378" width="6.25" style="142" customWidth="1"/>
    <col min="5379" max="5379" width="25" style="142" customWidth="1"/>
    <col min="5380" max="5380" width="38" style="142" customWidth="1"/>
    <col min="5381" max="5381" width="6.25" style="142" customWidth="1"/>
    <col min="5382" max="5382" width="25" style="142" customWidth="1"/>
    <col min="5383" max="5632" width="9" style="142"/>
    <col min="5633" max="5633" width="33.5" style="142" customWidth="1"/>
    <col min="5634" max="5634" width="6.25" style="142" customWidth="1"/>
    <col min="5635" max="5635" width="25" style="142" customWidth="1"/>
    <col min="5636" max="5636" width="38" style="142" customWidth="1"/>
    <col min="5637" max="5637" width="6.25" style="142" customWidth="1"/>
    <col min="5638" max="5638" width="25" style="142" customWidth="1"/>
    <col min="5639" max="5888" width="9" style="142"/>
    <col min="5889" max="5889" width="33.5" style="142" customWidth="1"/>
    <col min="5890" max="5890" width="6.25" style="142" customWidth="1"/>
    <col min="5891" max="5891" width="25" style="142" customWidth="1"/>
    <col min="5892" max="5892" width="38" style="142" customWidth="1"/>
    <col min="5893" max="5893" width="6.25" style="142" customWidth="1"/>
    <col min="5894" max="5894" width="25" style="142" customWidth="1"/>
    <col min="5895" max="6144" width="9" style="142"/>
    <col min="6145" max="6145" width="33.5" style="142" customWidth="1"/>
    <col min="6146" max="6146" width="6.25" style="142" customWidth="1"/>
    <col min="6147" max="6147" width="25" style="142" customWidth="1"/>
    <col min="6148" max="6148" width="38" style="142" customWidth="1"/>
    <col min="6149" max="6149" width="6.25" style="142" customWidth="1"/>
    <col min="6150" max="6150" width="25" style="142" customWidth="1"/>
    <col min="6151" max="6400" width="9" style="142"/>
    <col min="6401" max="6401" width="33.5" style="142" customWidth="1"/>
    <col min="6402" max="6402" width="6.25" style="142" customWidth="1"/>
    <col min="6403" max="6403" width="25" style="142" customWidth="1"/>
    <col min="6404" max="6404" width="38" style="142" customWidth="1"/>
    <col min="6405" max="6405" width="6.25" style="142" customWidth="1"/>
    <col min="6406" max="6406" width="25" style="142" customWidth="1"/>
    <col min="6407" max="6656" width="9" style="142"/>
    <col min="6657" max="6657" width="33.5" style="142" customWidth="1"/>
    <col min="6658" max="6658" width="6.25" style="142" customWidth="1"/>
    <col min="6659" max="6659" width="25" style="142" customWidth="1"/>
    <col min="6660" max="6660" width="38" style="142" customWidth="1"/>
    <col min="6661" max="6661" width="6.25" style="142" customWidth="1"/>
    <col min="6662" max="6662" width="25" style="142" customWidth="1"/>
    <col min="6663" max="6912" width="9" style="142"/>
    <col min="6913" max="6913" width="33.5" style="142" customWidth="1"/>
    <col min="6914" max="6914" width="6.25" style="142" customWidth="1"/>
    <col min="6915" max="6915" width="25" style="142" customWidth="1"/>
    <col min="6916" max="6916" width="38" style="142" customWidth="1"/>
    <col min="6917" max="6917" width="6.25" style="142" customWidth="1"/>
    <col min="6918" max="6918" width="25" style="142" customWidth="1"/>
    <col min="6919" max="7168" width="9" style="142"/>
    <col min="7169" max="7169" width="33.5" style="142" customWidth="1"/>
    <col min="7170" max="7170" width="6.25" style="142" customWidth="1"/>
    <col min="7171" max="7171" width="25" style="142" customWidth="1"/>
    <col min="7172" max="7172" width="38" style="142" customWidth="1"/>
    <col min="7173" max="7173" width="6.25" style="142" customWidth="1"/>
    <col min="7174" max="7174" width="25" style="142" customWidth="1"/>
    <col min="7175" max="7424" width="9" style="142"/>
    <col min="7425" max="7425" width="33.5" style="142" customWidth="1"/>
    <col min="7426" max="7426" width="6.25" style="142" customWidth="1"/>
    <col min="7427" max="7427" width="25" style="142" customWidth="1"/>
    <col min="7428" max="7428" width="38" style="142" customWidth="1"/>
    <col min="7429" max="7429" width="6.25" style="142" customWidth="1"/>
    <col min="7430" max="7430" width="25" style="142" customWidth="1"/>
    <col min="7431" max="7680" width="9" style="142"/>
    <col min="7681" max="7681" width="33.5" style="142" customWidth="1"/>
    <col min="7682" max="7682" width="6.25" style="142" customWidth="1"/>
    <col min="7683" max="7683" width="25" style="142" customWidth="1"/>
    <col min="7684" max="7684" width="38" style="142" customWidth="1"/>
    <col min="7685" max="7685" width="6.25" style="142" customWidth="1"/>
    <col min="7686" max="7686" width="25" style="142" customWidth="1"/>
    <col min="7687" max="7936" width="9" style="142"/>
    <col min="7937" max="7937" width="33.5" style="142" customWidth="1"/>
    <col min="7938" max="7938" width="6.25" style="142" customWidth="1"/>
    <col min="7939" max="7939" width="25" style="142" customWidth="1"/>
    <col min="7940" max="7940" width="38" style="142" customWidth="1"/>
    <col min="7941" max="7941" width="6.25" style="142" customWidth="1"/>
    <col min="7942" max="7942" width="25" style="142" customWidth="1"/>
    <col min="7943" max="8192" width="9" style="142"/>
    <col min="8193" max="8193" width="33.5" style="142" customWidth="1"/>
    <col min="8194" max="8194" width="6.25" style="142" customWidth="1"/>
    <col min="8195" max="8195" width="25" style="142" customWidth="1"/>
    <col min="8196" max="8196" width="38" style="142" customWidth="1"/>
    <col min="8197" max="8197" width="6.25" style="142" customWidth="1"/>
    <col min="8198" max="8198" width="25" style="142" customWidth="1"/>
    <col min="8199" max="8448" width="9" style="142"/>
    <col min="8449" max="8449" width="33.5" style="142" customWidth="1"/>
    <col min="8450" max="8450" width="6.25" style="142" customWidth="1"/>
    <col min="8451" max="8451" width="25" style="142" customWidth="1"/>
    <col min="8452" max="8452" width="38" style="142" customWidth="1"/>
    <col min="8453" max="8453" width="6.25" style="142" customWidth="1"/>
    <col min="8454" max="8454" width="25" style="142" customWidth="1"/>
    <col min="8455" max="8704" width="9" style="142"/>
    <col min="8705" max="8705" width="33.5" style="142" customWidth="1"/>
    <col min="8706" max="8706" width="6.25" style="142" customWidth="1"/>
    <col min="8707" max="8707" width="25" style="142" customWidth="1"/>
    <col min="8708" max="8708" width="38" style="142" customWidth="1"/>
    <col min="8709" max="8709" width="6.25" style="142" customWidth="1"/>
    <col min="8710" max="8710" width="25" style="142" customWidth="1"/>
    <col min="8711" max="8960" width="9" style="142"/>
    <col min="8961" max="8961" width="33.5" style="142" customWidth="1"/>
    <col min="8962" max="8962" width="6.25" style="142" customWidth="1"/>
    <col min="8963" max="8963" width="25" style="142" customWidth="1"/>
    <col min="8964" max="8964" width="38" style="142" customWidth="1"/>
    <col min="8965" max="8965" width="6.25" style="142" customWidth="1"/>
    <col min="8966" max="8966" width="25" style="142" customWidth="1"/>
    <col min="8967" max="9216" width="9" style="142"/>
    <col min="9217" max="9217" width="33.5" style="142" customWidth="1"/>
    <col min="9218" max="9218" width="6.25" style="142" customWidth="1"/>
    <col min="9219" max="9219" width="25" style="142" customWidth="1"/>
    <col min="9220" max="9220" width="38" style="142" customWidth="1"/>
    <col min="9221" max="9221" width="6.25" style="142" customWidth="1"/>
    <col min="9222" max="9222" width="25" style="142" customWidth="1"/>
    <col min="9223" max="9472" width="9" style="142"/>
    <col min="9473" max="9473" width="33.5" style="142" customWidth="1"/>
    <col min="9474" max="9474" width="6.25" style="142" customWidth="1"/>
    <col min="9475" max="9475" width="25" style="142" customWidth="1"/>
    <col min="9476" max="9476" width="38" style="142" customWidth="1"/>
    <col min="9477" max="9477" width="6.25" style="142" customWidth="1"/>
    <col min="9478" max="9478" width="25" style="142" customWidth="1"/>
    <col min="9479" max="9728" width="9" style="142"/>
    <col min="9729" max="9729" width="33.5" style="142" customWidth="1"/>
    <col min="9730" max="9730" width="6.25" style="142" customWidth="1"/>
    <col min="9731" max="9731" width="25" style="142" customWidth="1"/>
    <col min="9732" max="9732" width="38" style="142" customWidth="1"/>
    <col min="9733" max="9733" width="6.25" style="142" customWidth="1"/>
    <col min="9734" max="9734" width="25" style="142" customWidth="1"/>
    <col min="9735" max="9984" width="9" style="142"/>
    <col min="9985" max="9985" width="33.5" style="142" customWidth="1"/>
    <col min="9986" max="9986" width="6.25" style="142" customWidth="1"/>
    <col min="9987" max="9987" width="25" style="142" customWidth="1"/>
    <col min="9988" max="9988" width="38" style="142" customWidth="1"/>
    <col min="9989" max="9989" width="6.25" style="142" customWidth="1"/>
    <col min="9990" max="9990" width="25" style="142" customWidth="1"/>
    <col min="9991" max="10240" width="9" style="142"/>
    <col min="10241" max="10241" width="33.5" style="142" customWidth="1"/>
    <col min="10242" max="10242" width="6.25" style="142" customWidth="1"/>
    <col min="10243" max="10243" width="25" style="142" customWidth="1"/>
    <col min="10244" max="10244" width="38" style="142" customWidth="1"/>
    <col min="10245" max="10245" width="6.25" style="142" customWidth="1"/>
    <col min="10246" max="10246" width="25" style="142" customWidth="1"/>
    <col min="10247" max="10496" width="9" style="142"/>
    <col min="10497" max="10497" width="33.5" style="142" customWidth="1"/>
    <col min="10498" max="10498" width="6.25" style="142" customWidth="1"/>
    <col min="10499" max="10499" width="25" style="142" customWidth="1"/>
    <col min="10500" max="10500" width="38" style="142" customWidth="1"/>
    <col min="10501" max="10501" width="6.25" style="142" customWidth="1"/>
    <col min="10502" max="10502" width="25" style="142" customWidth="1"/>
    <col min="10503" max="10752" width="9" style="142"/>
    <col min="10753" max="10753" width="33.5" style="142" customWidth="1"/>
    <col min="10754" max="10754" width="6.25" style="142" customWidth="1"/>
    <col min="10755" max="10755" width="25" style="142" customWidth="1"/>
    <col min="10756" max="10756" width="38" style="142" customWidth="1"/>
    <col min="10757" max="10757" width="6.25" style="142" customWidth="1"/>
    <col min="10758" max="10758" width="25" style="142" customWidth="1"/>
    <col min="10759" max="11008" width="9" style="142"/>
    <col min="11009" max="11009" width="33.5" style="142" customWidth="1"/>
    <col min="11010" max="11010" width="6.25" style="142" customWidth="1"/>
    <col min="11011" max="11011" width="25" style="142" customWidth="1"/>
    <col min="11012" max="11012" width="38" style="142" customWidth="1"/>
    <col min="11013" max="11013" width="6.25" style="142" customWidth="1"/>
    <col min="11014" max="11014" width="25" style="142" customWidth="1"/>
    <col min="11015" max="11264" width="9" style="142"/>
    <col min="11265" max="11265" width="33.5" style="142" customWidth="1"/>
    <col min="11266" max="11266" width="6.25" style="142" customWidth="1"/>
    <col min="11267" max="11267" width="25" style="142" customWidth="1"/>
    <col min="11268" max="11268" width="38" style="142" customWidth="1"/>
    <col min="11269" max="11269" width="6.25" style="142" customWidth="1"/>
    <col min="11270" max="11270" width="25" style="142" customWidth="1"/>
    <col min="11271" max="11520" width="9" style="142"/>
    <col min="11521" max="11521" width="33.5" style="142" customWidth="1"/>
    <col min="11522" max="11522" width="6.25" style="142" customWidth="1"/>
    <col min="11523" max="11523" width="25" style="142" customWidth="1"/>
    <col min="11524" max="11524" width="38" style="142" customWidth="1"/>
    <col min="11525" max="11525" width="6.25" style="142" customWidth="1"/>
    <col min="11526" max="11526" width="25" style="142" customWidth="1"/>
    <col min="11527" max="11776" width="9" style="142"/>
    <col min="11777" max="11777" width="33.5" style="142" customWidth="1"/>
    <col min="11778" max="11778" width="6.25" style="142" customWidth="1"/>
    <col min="11779" max="11779" width="25" style="142" customWidth="1"/>
    <col min="11780" max="11780" width="38" style="142" customWidth="1"/>
    <col min="11781" max="11781" width="6.25" style="142" customWidth="1"/>
    <col min="11782" max="11782" width="25" style="142" customWidth="1"/>
    <col min="11783" max="12032" width="9" style="142"/>
    <col min="12033" max="12033" width="33.5" style="142" customWidth="1"/>
    <col min="12034" max="12034" width="6.25" style="142" customWidth="1"/>
    <col min="12035" max="12035" width="25" style="142" customWidth="1"/>
    <col min="12036" max="12036" width="38" style="142" customWidth="1"/>
    <col min="12037" max="12037" width="6.25" style="142" customWidth="1"/>
    <col min="12038" max="12038" width="25" style="142" customWidth="1"/>
    <col min="12039" max="12288" width="9" style="142"/>
    <col min="12289" max="12289" width="33.5" style="142" customWidth="1"/>
    <col min="12290" max="12290" width="6.25" style="142" customWidth="1"/>
    <col min="12291" max="12291" width="25" style="142" customWidth="1"/>
    <col min="12292" max="12292" width="38" style="142" customWidth="1"/>
    <col min="12293" max="12293" width="6.25" style="142" customWidth="1"/>
    <col min="12294" max="12294" width="25" style="142" customWidth="1"/>
    <col min="12295" max="12544" width="9" style="142"/>
    <col min="12545" max="12545" width="33.5" style="142" customWidth="1"/>
    <col min="12546" max="12546" width="6.25" style="142" customWidth="1"/>
    <col min="12547" max="12547" width="25" style="142" customWidth="1"/>
    <col min="12548" max="12548" width="38" style="142" customWidth="1"/>
    <col min="12549" max="12549" width="6.25" style="142" customWidth="1"/>
    <col min="12550" max="12550" width="25" style="142" customWidth="1"/>
    <col min="12551" max="12800" width="9" style="142"/>
    <col min="12801" max="12801" width="33.5" style="142" customWidth="1"/>
    <col min="12802" max="12802" width="6.25" style="142" customWidth="1"/>
    <col min="12803" max="12803" width="25" style="142" customWidth="1"/>
    <col min="12804" max="12804" width="38" style="142" customWidth="1"/>
    <col min="12805" max="12805" width="6.25" style="142" customWidth="1"/>
    <col min="12806" max="12806" width="25" style="142" customWidth="1"/>
    <col min="12807" max="13056" width="9" style="142"/>
    <col min="13057" max="13057" width="33.5" style="142" customWidth="1"/>
    <col min="13058" max="13058" width="6.25" style="142" customWidth="1"/>
    <col min="13059" max="13059" width="25" style="142" customWidth="1"/>
    <col min="13060" max="13060" width="38" style="142" customWidth="1"/>
    <col min="13061" max="13061" width="6.25" style="142" customWidth="1"/>
    <col min="13062" max="13062" width="25" style="142" customWidth="1"/>
    <col min="13063" max="13312" width="9" style="142"/>
    <col min="13313" max="13313" width="33.5" style="142" customWidth="1"/>
    <col min="13314" max="13314" width="6.25" style="142" customWidth="1"/>
    <col min="13315" max="13315" width="25" style="142" customWidth="1"/>
    <col min="13316" max="13316" width="38" style="142" customWidth="1"/>
    <col min="13317" max="13317" width="6.25" style="142" customWidth="1"/>
    <col min="13318" max="13318" width="25" style="142" customWidth="1"/>
    <col min="13319" max="13568" width="9" style="142"/>
    <col min="13569" max="13569" width="33.5" style="142" customWidth="1"/>
    <col min="13570" max="13570" width="6.25" style="142" customWidth="1"/>
    <col min="13571" max="13571" width="25" style="142" customWidth="1"/>
    <col min="13572" max="13572" width="38" style="142" customWidth="1"/>
    <col min="13573" max="13573" width="6.25" style="142" customWidth="1"/>
    <col min="13574" max="13574" width="25" style="142" customWidth="1"/>
    <col min="13575" max="13824" width="9" style="142"/>
    <col min="13825" max="13825" width="33.5" style="142" customWidth="1"/>
    <col min="13826" max="13826" width="6.25" style="142" customWidth="1"/>
    <col min="13827" max="13827" width="25" style="142" customWidth="1"/>
    <col min="13828" max="13828" width="38" style="142" customWidth="1"/>
    <col min="13829" max="13829" width="6.25" style="142" customWidth="1"/>
    <col min="13830" max="13830" width="25" style="142" customWidth="1"/>
    <col min="13831" max="14080" width="9" style="142"/>
    <col min="14081" max="14081" width="33.5" style="142" customWidth="1"/>
    <col min="14082" max="14082" width="6.25" style="142" customWidth="1"/>
    <col min="14083" max="14083" width="25" style="142" customWidth="1"/>
    <col min="14084" max="14084" width="38" style="142" customWidth="1"/>
    <col min="14085" max="14085" width="6.25" style="142" customWidth="1"/>
    <col min="14086" max="14086" width="25" style="142" customWidth="1"/>
    <col min="14087" max="14336" width="9" style="142"/>
    <col min="14337" max="14337" width="33.5" style="142" customWidth="1"/>
    <col min="14338" max="14338" width="6.25" style="142" customWidth="1"/>
    <col min="14339" max="14339" width="25" style="142" customWidth="1"/>
    <col min="14340" max="14340" width="38" style="142" customWidth="1"/>
    <col min="14341" max="14341" width="6.25" style="142" customWidth="1"/>
    <col min="14342" max="14342" width="25" style="142" customWidth="1"/>
    <col min="14343" max="14592" width="9" style="142"/>
    <col min="14593" max="14593" width="33.5" style="142" customWidth="1"/>
    <col min="14594" max="14594" width="6.25" style="142" customWidth="1"/>
    <col min="14595" max="14595" width="25" style="142" customWidth="1"/>
    <col min="14596" max="14596" width="38" style="142" customWidth="1"/>
    <col min="14597" max="14597" width="6.25" style="142" customWidth="1"/>
    <col min="14598" max="14598" width="25" style="142" customWidth="1"/>
    <col min="14599" max="14848" width="9" style="142"/>
    <col min="14849" max="14849" width="33.5" style="142" customWidth="1"/>
    <col min="14850" max="14850" width="6.25" style="142" customWidth="1"/>
    <col min="14851" max="14851" width="25" style="142" customWidth="1"/>
    <col min="14852" max="14852" width="38" style="142" customWidth="1"/>
    <col min="14853" max="14853" width="6.25" style="142" customWidth="1"/>
    <col min="14854" max="14854" width="25" style="142" customWidth="1"/>
    <col min="14855" max="15104" width="9" style="142"/>
    <col min="15105" max="15105" width="33.5" style="142" customWidth="1"/>
    <col min="15106" max="15106" width="6.25" style="142" customWidth="1"/>
    <col min="15107" max="15107" width="25" style="142" customWidth="1"/>
    <col min="15108" max="15108" width="38" style="142" customWidth="1"/>
    <col min="15109" max="15109" width="6.25" style="142" customWidth="1"/>
    <col min="15110" max="15110" width="25" style="142" customWidth="1"/>
    <col min="15111" max="15360" width="9" style="142"/>
    <col min="15361" max="15361" width="33.5" style="142" customWidth="1"/>
    <col min="15362" max="15362" width="6.25" style="142" customWidth="1"/>
    <col min="15363" max="15363" width="25" style="142" customWidth="1"/>
    <col min="15364" max="15364" width="38" style="142" customWidth="1"/>
    <col min="15365" max="15365" width="6.25" style="142" customWidth="1"/>
    <col min="15366" max="15366" width="25" style="142" customWidth="1"/>
    <col min="15367" max="15616" width="9" style="142"/>
    <col min="15617" max="15617" width="33.5" style="142" customWidth="1"/>
    <col min="15618" max="15618" width="6.25" style="142" customWidth="1"/>
    <col min="15619" max="15619" width="25" style="142" customWidth="1"/>
    <col min="15620" max="15620" width="38" style="142" customWidth="1"/>
    <col min="15621" max="15621" width="6.25" style="142" customWidth="1"/>
    <col min="15622" max="15622" width="25" style="142" customWidth="1"/>
    <col min="15623" max="15872" width="9" style="142"/>
    <col min="15873" max="15873" width="33.5" style="142" customWidth="1"/>
    <col min="15874" max="15874" width="6.25" style="142" customWidth="1"/>
    <col min="15875" max="15875" width="25" style="142" customWidth="1"/>
    <col min="15876" max="15876" width="38" style="142" customWidth="1"/>
    <col min="15877" max="15877" width="6.25" style="142" customWidth="1"/>
    <col min="15878" max="15878" width="25" style="142" customWidth="1"/>
    <col min="15879" max="16128" width="9" style="142"/>
    <col min="16129" max="16129" width="33.5" style="142" customWidth="1"/>
    <col min="16130" max="16130" width="6.25" style="142" customWidth="1"/>
    <col min="16131" max="16131" width="25" style="142" customWidth="1"/>
    <col min="16132" max="16132" width="38" style="142" customWidth="1"/>
    <col min="16133" max="16133" width="6.25" style="142" customWidth="1"/>
    <col min="16134" max="16134" width="25" style="142" customWidth="1"/>
    <col min="16135" max="16384" width="9" style="142"/>
  </cols>
  <sheetData>
    <row r="1" spans="1:6" ht="37.5" customHeight="1">
      <c r="A1" s="638" t="s">
        <v>3063</v>
      </c>
      <c r="B1" s="638"/>
      <c r="C1" s="638"/>
      <c r="D1" s="638"/>
      <c r="E1" s="638"/>
      <c r="F1" s="638"/>
    </row>
    <row r="2" spans="1:6" ht="15" customHeight="1">
      <c r="A2" s="146"/>
      <c r="B2" s="146"/>
      <c r="C2" s="146"/>
      <c r="D2" s="284"/>
      <c r="E2" s="284"/>
      <c r="F2" s="284"/>
    </row>
    <row r="3" spans="1:6" ht="15" customHeight="1">
      <c r="A3" s="286" t="s">
        <v>2803</v>
      </c>
      <c r="B3" s="287"/>
      <c r="C3" s="286"/>
      <c r="D3" s="286"/>
      <c r="E3" s="286"/>
      <c r="F3" s="289" t="s">
        <v>3064</v>
      </c>
    </row>
    <row r="4" spans="1:6" ht="37.5" customHeight="1">
      <c r="A4" s="291" t="s">
        <v>1487</v>
      </c>
      <c r="B4" s="290" t="s">
        <v>1536</v>
      </c>
      <c r="C4" s="291" t="s">
        <v>1569</v>
      </c>
      <c r="D4" s="358" t="s">
        <v>1487</v>
      </c>
      <c r="E4" s="358" t="s">
        <v>1536</v>
      </c>
      <c r="F4" s="291" t="s">
        <v>1569</v>
      </c>
    </row>
    <row r="5" spans="1:6" ht="22.5" customHeight="1">
      <c r="A5" s="294" t="s">
        <v>1547</v>
      </c>
      <c r="B5" s="290" t="s">
        <v>1537</v>
      </c>
      <c r="C5" s="334">
        <v>10261264</v>
      </c>
      <c r="D5" s="359" t="s">
        <v>3065</v>
      </c>
      <c r="E5" s="360" t="s">
        <v>1537</v>
      </c>
      <c r="F5" s="334">
        <v>62911746</v>
      </c>
    </row>
    <row r="6" spans="1:6" ht="22.5" customHeight="1">
      <c r="A6" s="339" t="s">
        <v>1548</v>
      </c>
      <c r="B6" s="335" t="s">
        <v>1537</v>
      </c>
      <c r="C6" s="336">
        <v>10117736</v>
      </c>
      <c r="D6" s="359" t="s">
        <v>3066</v>
      </c>
      <c r="E6" s="360" t="s">
        <v>1537</v>
      </c>
      <c r="F6" s="336">
        <v>0</v>
      </c>
    </row>
    <row r="7" spans="1:6" ht="22.5" customHeight="1">
      <c r="A7" s="340" t="s">
        <v>1549</v>
      </c>
      <c r="B7" s="353" t="s">
        <v>1445</v>
      </c>
      <c r="C7" s="361" t="s">
        <v>1445</v>
      </c>
      <c r="D7" s="359" t="s">
        <v>3067</v>
      </c>
      <c r="E7" s="360" t="s">
        <v>1537</v>
      </c>
      <c r="F7" s="343">
        <v>96663</v>
      </c>
    </row>
    <row r="8" spans="1:6" ht="22.5" customHeight="1">
      <c r="A8" s="340" t="s">
        <v>3010</v>
      </c>
      <c r="B8" s="353" t="s">
        <v>1538</v>
      </c>
      <c r="C8" s="362">
        <v>237267390640</v>
      </c>
      <c r="D8" s="359" t="s">
        <v>3068</v>
      </c>
      <c r="E8" s="363" t="s">
        <v>1445</v>
      </c>
      <c r="F8" s="348" t="s">
        <v>1445</v>
      </c>
    </row>
    <row r="9" spans="1:6" ht="22.5" customHeight="1">
      <c r="A9" s="340" t="s">
        <v>3012</v>
      </c>
      <c r="B9" s="353" t="s">
        <v>1538</v>
      </c>
      <c r="C9" s="362">
        <v>237267390640</v>
      </c>
      <c r="D9" s="359" t="s">
        <v>3069</v>
      </c>
      <c r="E9" s="363" t="s">
        <v>1538</v>
      </c>
      <c r="F9" s="364">
        <v>0</v>
      </c>
    </row>
    <row r="10" spans="1:6" ht="22.5" customHeight="1">
      <c r="A10" s="311" t="s">
        <v>3070</v>
      </c>
      <c r="B10" s="337" t="s">
        <v>1445</v>
      </c>
      <c r="C10" s="337" t="s">
        <v>1445</v>
      </c>
      <c r="D10" s="359" t="s">
        <v>3071</v>
      </c>
      <c r="E10" s="360" t="s">
        <v>1538</v>
      </c>
      <c r="F10" s="365">
        <v>0</v>
      </c>
    </row>
    <row r="11" spans="1:6" s="154" customFormat="1" ht="22.5" customHeight="1">
      <c r="A11" s="374" t="s">
        <v>3072</v>
      </c>
      <c r="B11" s="161" t="s">
        <v>1538</v>
      </c>
      <c r="C11" s="150">
        <v>0</v>
      </c>
      <c r="D11" s="413" t="s">
        <v>3073</v>
      </c>
      <c r="E11" s="414" t="s">
        <v>1538</v>
      </c>
      <c r="F11" s="150">
        <v>0</v>
      </c>
    </row>
    <row r="12" spans="1:6" s="154" customFormat="1" ht="22.5" customHeight="1">
      <c r="A12" s="374" t="s">
        <v>3074</v>
      </c>
      <c r="B12" s="161" t="s">
        <v>1538</v>
      </c>
      <c r="C12" s="150">
        <v>0</v>
      </c>
      <c r="D12" s="413" t="s">
        <v>3075</v>
      </c>
      <c r="E12" s="414" t="s">
        <v>1538</v>
      </c>
      <c r="F12" s="150">
        <v>0</v>
      </c>
    </row>
    <row r="13" spans="1:6" s="154" customFormat="1" ht="22.5" customHeight="1">
      <c r="A13" s="374" t="s">
        <v>3076</v>
      </c>
      <c r="B13" s="161" t="s">
        <v>1538</v>
      </c>
      <c r="C13" s="150">
        <v>0</v>
      </c>
      <c r="D13" s="415" t="s">
        <v>3077</v>
      </c>
      <c r="E13" s="416" t="s">
        <v>1538</v>
      </c>
      <c r="F13" s="150">
        <v>0</v>
      </c>
    </row>
    <row r="14" spans="1:6" s="154" customFormat="1" ht="22.5" customHeight="1">
      <c r="A14" s="374" t="s">
        <v>3078</v>
      </c>
      <c r="B14" s="161" t="s">
        <v>1538</v>
      </c>
      <c r="C14" s="150">
        <v>0</v>
      </c>
      <c r="D14" s="374" t="s">
        <v>3079</v>
      </c>
      <c r="E14" s="153" t="s">
        <v>1445</v>
      </c>
      <c r="F14" s="384" t="s">
        <v>1445</v>
      </c>
    </row>
    <row r="15" spans="1:6" s="154" customFormat="1" ht="22.5" customHeight="1">
      <c r="A15" s="374" t="s">
        <v>3080</v>
      </c>
      <c r="B15" s="161" t="s">
        <v>1445</v>
      </c>
      <c r="C15" s="161" t="s">
        <v>1445</v>
      </c>
      <c r="D15" s="374" t="s">
        <v>3081</v>
      </c>
      <c r="E15" s="153" t="s">
        <v>1538</v>
      </c>
      <c r="F15" s="150">
        <v>0</v>
      </c>
    </row>
    <row r="16" spans="1:6" s="154" customFormat="1" ht="22.5" customHeight="1">
      <c r="A16" s="374" t="s">
        <v>3082</v>
      </c>
      <c r="B16" s="161" t="s">
        <v>1537</v>
      </c>
      <c r="C16" s="344">
        <v>21714</v>
      </c>
      <c r="D16" s="374" t="s">
        <v>3083</v>
      </c>
      <c r="E16" s="153" t="s">
        <v>1538</v>
      </c>
      <c r="F16" s="310">
        <v>0</v>
      </c>
    </row>
    <row r="17" spans="1:6" s="154" customFormat="1" ht="22.5" customHeight="1">
      <c r="A17" s="393" t="s">
        <v>3084</v>
      </c>
      <c r="B17" s="162" t="s">
        <v>1537</v>
      </c>
      <c r="C17" s="346">
        <v>95772</v>
      </c>
      <c r="D17" s="374" t="s">
        <v>3085</v>
      </c>
      <c r="E17" s="404" t="s">
        <v>1538</v>
      </c>
      <c r="F17" s="366">
        <v>0</v>
      </c>
    </row>
    <row r="18" spans="1:6" s="154" customFormat="1" ht="22.5" customHeight="1">
      <c r="A18" s="388" t="s">
        <v>3086</v>
      </c>
      <c r="B18" s="389" t="s">
        <v>3087</v>
      </c>
      <c r="C18" s="357">
        <v>265663</v>
      </c>
      <c r="D18" s="374" t="s">
        <v>3088</v>
      </c>
      <c r="E18" s="153" t="s">
        <v>1538</v>
      </c>
      <c r="F18" s="312">
        <v>0</v>
      </c>
    </row>
    <row r="19" spans="1:6" s="154" customFormat="1" ht="22.5" customHeight="1">
      <c r="A19" s="374" t="s">
        <v>3089</v>
      </c>
      <c r="B19" s="161" t="s">
        <v>1550</v>
      </c>
      <c r="C19" s="150">
        <v>1623.51</v>
      </c>
      <c r="D19" s="374" t="s">
        <v>3090</v>
      </c>
      <c r="E19" s="153" t="s">
        <v>1538</v>
      </c>
      <c r="F19" s="150">
        <v>0</v>
      </c>
    </row>
    <row r="20" spans="1:6" s="154" customFormat="1" ht="22.5" customHeight="1">
      <c r="A20" s="374" t="s">
        <v>3091</v>
      </c>
      <c r="B20" s="161" t="s">
        <v>1445</v>
      </c>
      <c r="C20" s="162" t="s">
        <v>1445</v>
      </c>
      <c r="D20" s="374" t="s">
        <v>3092</v>
      </c>
      <c r="E20" s="153" t="s">
        <v>1538</v>
      </c>
      <c r="F20" s="150">
        <v>2525038.36</v>
      </c>
    </row>
    <row r="21" spans="1:6" s="154" customFormat="1" ht="22.5" customHeight="1">
      <c r="A21" s="374" t="s">
        <v>3093</v>
      </c>
      <c r="B21" s="398" t="s">
        <v>3087</v>
      </c>
      <c r="C21" s="367">
        <v>264769</v>
      </c>
      <c r="D21" s="374" t="s">
        <v>3094</v>
      </c>
      <c r="E21" s="153" t="s">
        <v>1538</v>
      </c>
      <c r="F21" s="150">
        <v>2525038.36</v>
      </c>
    </row>
    <row r="22" spans="1:6" s="154" customFormat="1" ht="22.5" customHeight="1">
      <c r="A22" s="374" t="s">
        <v>3095</v>
      </c>
      <c r="B22" s="398" t="s">
        <v>1537</v>
      </c>
      <c r="C22" s="367">
        <v>70</v>
      </c>
      <c r="D22" s="393" t="s">
        <v>3096</v>
      </c>
      <c r="E22" s="163" t="s">
        <v>1538</v>
      </c>
      <c r="F22" s="310">
        <v>0</v>
      </c>
    </row>
    <row r="23" spans="1:6" s="154" customFormat="1" ht="22.5" customHeight="1">
      <c r="A23" s="374" t="s">
        <v>3097</v>
      </c>
      <c r="B23" s="161" t="s">
        <v>1537</v>
      </c>
      <c r="C23" s="357">
        <v>4817</v>
      </c>
      <c r="D23" s="417" t="s">
        <v>3098</v>
      </c>
      <c r="E23" s="416" t="s">
        <v>1538</v>
      </c>
      <c r="F23" s="312">
        <v>0</v>
      </c>
    </row>
    <row r="24" spans="1:6" s="154" customFormat="1" ht="15" customHeight="1">
      <c r="A24" s="155"/>
      <c r="B24" s="155"/>
      <c r="C24" s="155"/>
      <c r="D24" s="155"/>
      <c r="E24" s="155"/>
      <c r="F24" s="227"/>
    </row>
  </sheetData>
  <mergeCells count="1">
    <mergeCell ref="A1:F1"/>
  </mergeCells>
  <phoneticPr fontId="23" type="noConversion"/>
  <pageMargins left="0.74803149606299213" right="0.74803149606299213" top="0.98425196850393704" bottom="0.98425196850393704" header="0.51181102362204722" footer="0.51181102362204722"/>
  <pageSetup paperSize="9" scale="83" orientation="landscape" errors="blank" r:id="rId1"/>
  <headerFooter alignWithMargins="0"/>
</worksheet>
</file>

<file path=xl/worksheets/sheet41.xml><?xml version="1.0" encoding="utf-8"?>
<worksheet xmlns="http://schemas.openxmlformats.org/spreadsheetml/2006/main" xmlns:r="http://schemas.openxmlformats.org/officeDocument/2006/relationships">
  <sheetPr>
    <pageSetUpPr fitToPage="1"/>
  </sheetPr>
  <dimension ref="A1:D15"/>
  <sheetViews>
    <sheetView zoomScaleNormal="100" workbookViewId="0">
      <selection activeCell="D15" sqref="D15"/>
    </sheetView>
  </sheetViews>
  <sheetFormatPr defaultRowHeight="14.25" customHeight="1"/>
  <cols>
    <col min="1" max="1" width="34.25" style="142" customWidth="1"/>
    <col min="2" max="2" width="6.25" style="142" customWidth="1"/>
    <col min="3" max="4" width="37.5" style="142" customWidth="1"/>
    <col min="5" max="256" width="9" style="142"/>
    <col min="257" max="257" width="34.25" style="142" customWidth="1"/>
    <col min="258" max="258" width="6.25" style="142" customWidth="1"/>
    <col min="259" max="260" width="37.5" style="142" customWidth="1"/>
    <col min="261" max="512" width="9" style="142"/>
    <col min="513" max="513" width="34.25" style="142" customWidth="1"/>
    <col min="514" max="514" width="6.25" style="142" customWidth="1"/>
    <col min="515" max="516" width="37.5" style="142" customWidth="1"/>
    <col min="517" max="768" width="9" style="142"/>
    <col min="769" max="769" width="34.25" style="142" customWidth="1"/>
    <col min="770" max="770" width="6.25" style="142" customWidth="1"/>
    <col min="771" max="772" width="37.5" style="142" customWidth="1"/>
    <col min="773" max="1024" width="9" style="142"/>
    <col min="1025" max="1025" width="34.25" style="142" customWidth="1"/>
    <col min="1026" max="1026" width="6.25" style="142" customWidth="1"/>
    <col min="1027" max="1028" width="37.5" style="142" customWidth="1"/>
    <col min="1029" max="1280" width="9" style="142"/>
    <col min="1281" max="1281" width="34.25" style="142" customWidth="1"/>
    <col min="1282" max="1282" width="6.25" style="142" customWidth="1"/>
    <col min="1283" max="1284" width="37.5" style="142" customWidth="1"/>
    <col min="1285" max="1536" width="9" style="142"/>
    <col min="1537" max="1537" width="34.25" style="142" customWidth="1"/>
    <col min="1538" max="1538" width="6.25" style="142" customWidth="1"/>
    <col min="1539" max="1540" width="37.5" style="142" customWidth="1"/>
    <col min="1541" max="1792" width="9" style="142"/>
    <col min="1793" max="1793" width="34.25" style="142" customWidth="1"/>
    <col min="1794" max="1794" width="6.25" style="142" customWidth="1"/>
    <col min="1795" max="1796" width="37.5" style="142" customWidth="1"/>
    <col min="1797" max="2048" width="9" style="142"/>
    <col min="2049" max="2049" width="34.25" style="142" customWidth="1"/>
    <col min="2050" max="2050" width="6.25" style="142" customWidth="1"/>
    <col min="2051" max="2052" width="37.5" style="142" customWidth="1"/>
    <col min="2053" max="2304" width="9" style="142"/>
    <col min="2305" max="2305" width="34.25" style="142" customWidth="1"/>
    <col min="2306" max="2306" width="6.25" style="142" customWidth="1"/>
    <col min="2307" max="2308" width="37.5" style="142" customWidth="1"/>
    <col min="2309" max="2560" width="9" style="142"/>
    <col min="2561" max="2561" width="34.25" style="142" customWidth="1"/>
    <col min="2562" max="2562" width="6.25" style="142" customWidth="1"/>
    <col min="2563" max="2564" width="37.5" style="142" customWidth="1"/>
    <col min="2565" max="2816" width="9" style="142"/>
    <col min="2817" max="2817" width="34.25" style="142" customWidth="1"/>
    <col min="2818" max="2818" width="6.25" style="142" customWidth="1"/>
    <col min="2819" max="2820" width="37.5" style="142" customWidth="1"/>
    <col min="2821" max="3072" width="9" style="142"/>
    <col min="3073" max="3073" width="34.25" style="142" customWidth="1"/>
    <col min="3074" max="3074" width="6.25" style="142" customWidth="1"/>
    <col min="3075" max="3076" width="37.5" style="142" customWidth="1"/>
    <col min="3077" max="3328" width="9" style="142"/>
    <col min="3329" max="3329" width="34.25" style="142" customWidth="1"/>
    <col min="3330" max="3330" width="6.25" style="142" customWidth="1"/>
    <col min="3331" max="3332" width="37.5" style="142" customWidth="1"/>
    <col min="3333" max="3584" width="9" style="142"/>
    <col min="3585" max="3585" width="34.25" style="142" customWidth="1"/>
    <col min="3586" max="3586" width="6.25" style="142" customWidth="1"/>
    <col min="3587" max="3588" width="37.5" style="142" customWidth="1"/>
    <col min="3589" max="3840" width="9" style="142"/>
    <col min="3841" max="3841" width="34.25" style="142" customWidth="1"/>
    <col min="3842" max="3842" width="6.25" style="142" customWidth="1"/>
    <col min="3843" max="3844" width="37.5" style="142" customWidth="1"/>
    <col min="3845" max="4096" width="9" style="142"/>
    <col min="4097" max="4097" width="34.25" style="142" customWidth="1"/>
    <col min="4098" max="4098" width="6.25" style="142" customWidth="1"/>
    <col min="4099" max="4100" width="37.5" style="142" customWidth="1"/>
    <col min="4101" max="4352" width="9" style="142"/>
    <col min="4353" max="4353" width="34.25" style="142" customWidth="1"/>
    <col min="4354" max="4354" width="6.25" style="142" customWidth="1"/>
    <col min="4355" max="4356" width="37.5" style="142" customWidth="1"/>
    <col min="4357" max="4608" width="9" style="142"/>
    <col min="4609" max="4609" width="34.25" style="142" customWidth="1"/>
    <col min="4610" max="4610" width="6.25" style="142" customWidth="1"/>
    <col min="4611" max="4612" width="37.5" style="142" customWidth="1"/>
    <col min="4613" max="4864" width="9" style="142"/>
    <col min="4865" max="4865" width="34.25" style="142" customWidth="1"/>
    <col min="4866" max="4866" width="6.25" style="142" customWidth="1"/>
    <col min="4867" max="4868" width="37.5" style="142" customWidth="1"/>
    <col min="4869" max="5120" width="9" style="142"/>
    <col min="5121" max="5121" width="34.25" style="142" customWidth="1"/>
    <col min="5122" max="5122" width="6.25" style="142" customWidth="1"/>
    <col min="5123" max="5124" width="37.5" style="142" customWidth="1"/>
    <col min="5125" max="5376" width="9" style="142"/>
    <col min="5377" max="5377" width="34.25" style="142" customWidth="1"/>
    <col min="5378" max="5378" width="6.25" style="142" customWidth="1"/>
    <col min="5379" max="5380" width="37.5" style="142" customWidth="1"/>
    <col min="5381" max="5632" width="9" style="142"/>
    <col min="5633" max="5633" width="34.25" style="142" customWidth="1"/>
    <col min="5634" max="5634" width="6.25" style="142" customWidth="1"/>
    <col min="5635" max="5636" width="37.5" style="142" customWidth="1"/>
    <col min="5637" max="5888" width="9" style="142"/>
    <col min="5889" max="5889" width="34.25" style="142" customWidth="1"/>
    <col min="5890" max="5890" width="6.25" style="142" customWidth="1"/>
    <col min="5891" max="5892" width="37.5" style="142" customWidth="1"/>
    <col min="5893" max="6144" width="9" style="142"/>
    <col min="6145" max="6145" width="34.25" style="142" customWidth="1"/>
    <col min="6146" max="6146" width="6.25" style="142" customWidth="1"/>
    <col min="6147" max="6148" width="37.5" style="142" customWidth="1"/>
    <col min="6149" max="6400" width="9" style="142"/>
    <col min="6401" max="6401" width="34.25" style="142" customWidth="1"/>
    <col min="6402" max="6402" width="6.25" style="142" customWidth="1"/>
    <col min="6403" max="6404" width="37.5" style="142" customWidth="1"/>
    <col min="6405" max="6656" width="9" style="142"/>
    <col min="6657" max="6657" width="34.25" style="142" customWidth="1"/>
    <col min="6658" max="6658" width="6.25" style="142" customWidth="1"/>
    <col min="6659" max="6660" width="37.5" style="142" customWidth="1"/>
    <col min="6661" max="6912" width="9" style="142"/>
    <col min="6913" max="6913" width="34.25" style="142" customWidth="1"/>
    <col min="6914" max="6914" width="6.25" style="142" customWidth="1"/>
    <col min="6915" max="6916" width="37.5" style="142" customWidth="1"/>
    <col min="6917" max="7168" width="9" style="142"/>
    <col min="7169" max="7169" width="34.25" style="142" customWidth="1"/>
    <col min="7170" max="7170" width="6.25" style="142" customWidth="1"/>
    <col min="7171" max="7172" width="37.5" style="142" customWidth="1"/>
    <col min="7173" max="7424" width="9" style="142"/>
    <col min="7425" max="7425" width="34.25" style="142" customWidth="1"/>
    <col min="7426" max="7426" width="6.25" style="142" customWidth="1"/>
    <col min="7427" max="7428" width="37.5" style="142" customWidth="1"/>
    <col min="7429" max="7680" width="9" style="142"/>
    <col min="7681" max="7681" width="34.25" style="142" customWidth="1"/>
    <col min="7682" max="7682" width="6.25" style="142" customWidth="1"/>
    <col min="7683" max="7684" width="37.5" style="142" customWidth="1"/>
    <col min="7685" max="7936" width="9" style="142"/>
    <col min="7937" max="7937" width="34.25" style="142" customWidth="1"/>
    <col min="7938" max="7938" width="6.25" style="142" customWidth="1"/>
    <col min="7939" max="7940" width="37.5" style="142" customWidth="1"/>
    <col min="7941" max="8192" width="9" style="142"/>
    <col min="8193" max="8193" width="34.25" style="142" customWidth="1"/>
    <col min="8194" max="8194" width="6.25" style="142" customWidth="1"/>
    <col min="8195" max="8196" width="37.5" style="142" customWidth="1"/>
    <col min="8197" max="8448" width="9" style="142"/>
    <col min="8449" max="8449" width="34.25" style="142" customWidth="1"/>
    <col min="8450" max="8450" width="6.25" style="142" customWidth="1"/>
    <col min="8451" max="8452" width="37.5" style="142" customWidth="1"/>
    <col min="8453" max="8704" width="9" style="142"/>
    <col min="8705" max="8705" width="34.25" style="142" customWidth="1"/>
    <col min="8706" max="8706" width="6.25" style="142" customWidth="1"/>
    <col min="8707" max="8708" width="37.5" style="142" customWidth="1"/>
    <col min="8709" max="8960" width="9" style="142"/>
    <col min="8961" max="8961" width="34.25" style="142" customWidth="1"/>
    <col min="8962" max="8962" width="6.25" style="142" customWidth="1"/>
    <col min="8963" max="8964" width="37.5" style="142" customWidth="1"/>
    <col min="8965" max="9216" width="9" style="142"/>
    <col min="9217" max="9217" width="34.25" style="142" customWidth="1"/>
    <col min="9218" max="9218" width="6.25" style="142" customWidth="1"/>
    <col min="9219" max="9220" width="37.5" style="142" customWidth="1"/>
    <col min="9221" max="9472" width="9" style="142"/>
    <col min="9473" max="9473" width="34.25" style="142" customWidth="1"/>
    <col min="9474" max="9474" width="6.25" style="142" customWidth="1"/>
    <col min="9475" max="9476" width="37.5" style="142" customWidth="1"/>
    <col min="9477" max="9728" width="9" style="142"/>
    <col min="9729" max="9729" width="34.25" style="142" customWidth="1"/>
    <col min="9730" max="9730" width="6.25" style="142" customWidth="1"/>
    <col min="9731" max="9732" width="37.5" style="142" customWidth="1"/>
    <col min="9733" max="9984" width="9" style="142"/>
    <col min="9985" max="9985" width="34.25" style="142" customWidth="1"/>
    <col min="9986" max="9986" width="6.25" style="142" customWidth="1"/>
    <col min="9987" max="9988" width="37.5" style="142" customWidth="1"/>
    <col min="9989" max="10240" width="9" style="142"/>
    <col min="10241" max="10241" width="34.25" style="142" customWidth="1"/>
    <col min="10242" max="10242" width="6.25" style="142" customWidth="1"/>
    <col min="10243" max="10244" width="37.5" style="142" customWidth="1"/>
    <col min="10245" max="10496" width="9" style="142"/>
    <col min="10497" max="10497" width="34.25" style="142" customWidth="1"/>
    <col min="10498" max="10498" width="6.25" style="142" customWidth="1"/>
    <col min="10499" max="10500" width="37.5" style="142" customWidth="1"/>
    <col min="10501" max="10752" width="9" style="142"/>
    <col min="10753" max="10753" width="34.25" style="142" customWidth="1"/>
    <col min="10754" max="10754" width="6.25" style="142" customWidth="1"/>
    <col min="10755" max="10756" width="37.5" style="142" customWidth="1"/>
    <col min="10757" max="11008" width="9" style="142"/>
    <col min="11009" max="11009" width="34.25" style="142" customWidth="1"/>
    <col min="11010" max="11010" width="6.25" style="142" customWidth="1"/>
    <col min="11011" max="11012" width="37.5" style="142" customWidth="1"/>
    <col min="11013" max="11264" width="9" style="142"/>
    <col min="11265" max="11265" width="34.25" style="142" customWidth="1"/>
    <col min="11266" max="11266" width="6.25" style="142" customWidth="1"/>
    <col min="11267" max="11268" width="37.5" style="142" customWidth="1"/>
    <col min="11269" max="11520" width="9" style="142"/>
    <col min="11521" max="11521" width="34.25" style="142" customWidth="1"/>
    <col min="11522" max="11522" width="6.25" style="142" customWidth="1"/>
    <col min="11523" max="11524" width="37.5" style="142" customWidth="1"/>
    <col min="11525" max="11776" width="9" style="142"/>
    <col min="11777" max="11777" width="34.25" style="142" customWidth="1"/>
    <col min="11778" max="11778" width="6.25" style="142" customWidth="1"/>
    <col min="11779" max="11780" width="37.5" style="142" customWidth="1"/>
    <col min="11781" max="12032" width="9" style="142"/>
    <col min="12033" max="12033" width="34.25" style="142" customWidth="1"/>
    <col min="12034" max="12034" width="6.25" style="142" customWidth="1"/>
    <col min="12035" max="12036" width="37.5" style="142" customWidth="1"/>
    <col min="12037" max="12288" width="9" style="142"/>
    <col min="12289" max="12289" width="34.25" style="142" customWidth="1"/>
    <col min="12290" max="12290" width="6.25" style="142" customWidth="1"/>
    <col min="12291" max="12292" width="37.5" style="142" customWidth="1"/>
    <col min="12293" max="12544" width="9" style="142"/>
    <col min="12545" max="12545" width="34.25" style="142" customWidth="1"/>
    <col min="12546" max="12546" width="6.25" style="142" customWidth="1"/>
    <col min="12547" max="12548" width="37.5" style="142" customWidth="1"/>
    <col min="12549" max="12800" width="9" style="142"/>
    <col min="12801" max="12801" width="34.25" style="142" customWidth="1"/>
    <col min="12802" max="12802" width="6.25" style="142" customWidth="1"/>
    <col min="12803" max="12804" width="37.5" style="142" customWidth="1"/>
    <col min="12805" max="13056" width="9" style="142"/>
    <col min="13057" max="13057" width="34.25" style="142" customWidth="1"/>
    <col min="13058" max="13058" width="6.25" style="142" customWidth="1"/>
    <col min="13059" max="13060" width="37.5" style="142" customWidth="1"/>
    <col min="13061" max="13312" width="9" style="142"/>
    <col min="13313" max="13313" width="34.25" style="142" customWidth="1"/>
    <col min="13314" max="13314" width="6.25" style="142" customWidth="1"/>
    <col min="13315" max="13316" width="37.5" style="142" customWidth="1"/>
    <col min="13317" max="13568" width="9" style="142"/>
    <col min="13569" max="13569" width="34.25" style="142" customWidth="1"/>
    <col min="13570" max="13570" width="6.25" style="142" customWidth="1"/>
    <col min="13571" max="13572" width="37.5" style="142" customWidth="1"/>
    <col min="13573" max="13824" width="9" style="142"/>
    <col min="13825" max="13825" width="34.25" style="142" customWidth="1"/>
    <col min="13826" max="13826" width="6.25" style="142" customWidth="1"/>
    <col min="13827" max="13828" width="37.5" style="142" customWidth="1"/>
    <col min="13829" max="14080" width="9" style="142"/>
    <col min="14081" max="14081" width="34.25" style="142" customWidth="1"/>
    <col min="14082" max="14082" width="6.25" style="142" customWidth="1"/>
    <col min="14083" max="14084" width="37.5" style="142" customWidth="1"/>
    <col min="14085" max="14336" width="9" style="142"/>
    <col min="14337" max="14337" width="34.25" style="142" customWidth="1"/>
    <col min="14338" max="14338" width="6.25" style="142" customWidth="1"/>
    <col min="14339" max="14340" width="37.5" style="142" customWidth="1"/>
    <col min="14341" max="14592" width="9" style="142"/>
    <col min="14593" max="14593" width="34.25" style="142" customWidth="1"/>
    <col min="14594" max="14594" width="6.25" style="142" customWidth="1"/>
    <col min="14595" max="14596" width="37.5" style="142" customWidth="1"/>
    <col min="14597" max="14848" width="9" style="142"/>
    <col min="14849" max="14849" width="34.25" style="142" customWidth="1"/>
    <col min="14850" max="14850" width="6.25" style="142" customWidth="1"/>
    <col min="14851" max="14852" width="37.5" style="142" customWidth="1"/>
    <col min="14853" max="15104" width="9" style="142"/>
    <col min="15105" max="15105" width="34.25" style="142" customWidth="1"/>
    <col min="15106" max="15106" width="6.25" style="142" customWidth="1"/>
    <col min="15107" max="15108" width="37.5" style="142" customWidth="1"/>
    <col min="15109" max="15360" width="9" style="142"/>
    <col min="15361" max="15361" width="34.25" style="142" customWidth="1"/>
    <col min="15362" max="15362" width="6.25" style="142" customWidth="1"/>
    <col min="15363" max="15364" width="37.5" style="142" customWidth="1"/>
    <col min="15365" max="15616" width="9" style="142"/>
    <col min="15617" max="15617" width="34.25" style="142" customWidth="1"/>
    <col min="15618" max="15618" width="6.25" style="142" customWidth="1"/>
    <col min="15619" max="15620" width="37.5" style="142" customWidth="1"/>
    <col min="15621" max="15872" width="9" style="142"/>
    <col min="15873" max="15873" width="34.25" style="142" customWidth="1"/>
    <col min="15874" max="15874" width="6.25" style="142" customWidth="1"/>
    <col min="15875" max="15876" width="37.5" style="142" customWidth="1"/>
    <col min="15877" max="16128" width="9" style="142"/>
    <col min="16129" max="16129" width="34.25" style="142" customWidth="1"/>
    <col min="16130" max="16130" width="6.25" style="142" customWidth="1"/>
    <col min="16131" max="16132" width="37.5" style="142" customWidth="1"/>
    <col min="16133" max="16384" width="9" style="142"/>
  </cols>
  <sheetData>
    <row r="1" spans="1:4" ht="37.5" customHeight="1">
      <c r="A1" s="629" t="s">
        <v>3099</v>
      </c>
      <c r="B1" s="629"/>
      <c r="C1" s="629"/>
      <c r="D1" s="629"/>
    </row>
    <row r="2" spans="1:4" ht="15" customHeight="1">
      <c r="A2" s="146"/>
      <c r="B2" s="146"/>
      <c r="C2" s="146"/>
      <c r="D2" s="146"/>
    </row>
    <row r="3" spans="1:4" ht="15" customHeight="1">
      <c r="A3" s="286" t="s">
        <v>2803</v>
      </c>
      <c r="B3" s="287"/>
      <c r="C3" s="289"/>
      <c r="D3" s="289" t="s">
        <v>3100</v>
      </c>
    </row>
    <row r="4" spans="1:4" ht="37.5" customHeight="1">
      <c r="A4" s="291" t="s">
        <v>1487</v>
      </c>
      <c r="B4" s="291" t="s">
        <v>1536</v>
      </c>
      <c r="C4" s="291" t="s">
        <v>1551</v>
      </c>
      <c r="D4" s="291" t="s">
        <v>1552</v>
      </c>
    </row>
    <row r="5" spans="1:4" ht="22.5" customHeight="1">
      <c r="A5" s="294" t="s">
        <v>1553</v>
      </c>
      <c r="B5" s="290" t="s">
        <v>1445</v>
      </c>
      <c r="C5" s="290" t="s">
        <v>1445</v>
      </c>
      <c r="D5" s="290" t="s">
        <v>1445</v>
      </c>
    </row>
    <row r="6" spans="1:4" ht="22.5" customHeight="1">
      <c r="A6" s="294" t="s">
        <v>1554</v>
      </c>
      <c r="B6" s="290" t="s">
        <v>1538</v>
      </c>
      <c r="C6" s="295">
        <v>0</v>
      </c>
      <c r="D6" s="295">
        <v>0</v>
      </c>
    </row>
    <row r="7" spans="1:4" ht="22.5" customHeight="1">
      <c r="A7" s="294" t="s">
        <v>1555</v>
      </c>
      <c r="B7" s="290" t="s">
        <v>1538</v>
      </c>
      <c r="C7" s="295">
        <v>0</v>
      </c>
      <c r="D7" s="295">
        <v>0</v>
      </c>
    </row>
    <row r="8" spans="1:4" ht="22.5" customHeight="1">
      <c r="A8" s="294" t="s">
        <v>1556</v>
      </c>
      <c r="B8" s="290" t="s">
        <v>1538</v>
      </c>
      <c r="C8" s="295">
        <v>0</v>
      </c>
      <c r="D8" s="295">
        <v>0</v>
      </c>
    </row>
    <row r="9" spans="1:4" ht="22.5" customHeight="1">
      <c r="A9" s="294" t="s">
        <v>1557</v>
      </c>
      <c r="B9" s="290" t="s">
        <v>1538</v>
      </c>
      <c r="C9" s="295">
        <v>0</v>
      </c>
      <c r="D9" s="295">
        <v>0</v>
      </c>
    </row>
    <row r="10" spans="1:4" ht="22.5" customHeight="1">
      <c r="A10" s="294" t="s">
        <v>1558</v>
      </c>
      <c r="B10" s="290" t="s">
        <v>1538</v>
      </c>
      <c r="C10" s="295">
        <v>0</v>
      </c>
      <c r="D10" s="295">
        <v>0</v>
      </c>
    </row>
    <row r="11" spans="1:4" s="154" customFormat="1" ht="22.5" customHeight="1">
      <c r="A11" s="374" t="s">
        <v>1559</v>
      </c>
      <c r="B11" s="161" t="s">
        <v>1538</v>
      </c>
      <c r="C11" s="150">
        <v>0</v>
      </c>
      <c r="D11" s="150">
        <v>0</v>
      </c>
    </row>
    <row r="12" spans="1:4" s="154" customFormat="1" ht="22.5" customHeight="1">
      <c r="A12" s="374" t="s">
        <v>1560</v>
      </c>
      <c r="B12" s="161" t="s">
        <v>1538</v>
      </c>
      <c r="C12" s="150">
        <v>0</v>
      </c>
      <c r="D12" s="150">
        <v>0</v>
      </c>
    </row>
    <row r="13" spans="1:4" s="154" customFormat="1" ht="22.5" customHeight="1">
      <c r="A13" s="374" t="s">
        <v>1561</v>
      </c>
      <c r="B13" s="161" t="s">
        <v>1537</v>
      </c>
      <c r="C13" s="344">
        <v>0</v>
      </c>
      <c r="D13" s="152">
        <v>0</v>
      </c>
    </row>
    <row r="14" spans="1:4" s="154" customFormat="1" ht="22.5" customHeight="1">
      <c r="A14" s="374" t="s">
        <v>1562</v>
      </c>
      <c r="B14" s="161" t="s">
        <v>1537</v>
      </c>
      <c r="C14" s="344">
        <v>0</v>
      </c>
      <c r="D14" s="418">
        <v>0</v>
      </c>
    </row>
    <row r="15" spans="1:4" ht="15" customHeight="1">
      <c r="A15" s="155"/>
      <c r="B15" s="156"/>
      <c r="C15" s="155"/>
      <c r="D15" s="227"/>
    </row>
  </sheetData>
  <mergeCells count="1">
    <mergeCell ref="A1:D1"/>
  </mergeCells>
  <phoneticPr fontId="23" type="noConversion"/>
  <pageMargins left="0.74803149606299213" right="0.74803149606299213" top="0.98425196850393704" bottom="0.98425196850393704" header="0.51181102362204722" footer="0.51181102362204722"/>
  <pageSetup paperSize="9" orientation="landscape" errors="blank" r:id="rId1"/>
  <headerFooter alignWithMargins="0"/>
</worksheet>
</file>

<file path=xl/worksheets/sheet42.xml><?xml version="1.0" encoding="utf-8"?>
<worksheet xmlns="http://schemas.openxmlformats.org/spreadsheetml/2006/main" xmlns:r="http://schemas.openxmlformats.org/officeDocument/2006/relationships">
  <sheetPr>
    <pageSetUpPr fitToPage="1"/>
  </sheetPr>
  <dimension ref="A1:F23"/>
  <sheetViews>
    <sheetView topLeftCell="A4" zoomScaleNormal="100" workbookViewId="0">
      <selection activeCell="F23" sqref="F23"/>
    </sheetView>
  </sheetViews>
  <sheetFormatPr defaultRowHeight="14.25" customHeight="1"/>
  <cols>
    <col min="1" max="1" width="32.25" style="142" customWidth="1"/>
    <col min="2" max="2" width="6.25" style="142" customWidth="1"/>
    <col min="3" max="3" width="25" style="142" customWidth="1"/>
    <col min="4" max="4" width="29.25" style="142" customWidth="1"/>
    <col min="5" max="5" width="6.25" style="142" customWidth="1"/>
    <col min="6" max="6" width="25" style="142" customWidth="1"/>
    <col min="7" max="256" width="9" style="142"/>
    <col min="257" max="257" width="32.25" style="142" customWidth="1"/>
    <col min="258" max="258" width="6.25" style="142" customWidth="1"/>
    <col min="259" max="259" width="25" style="142" customWidth="1"/>
    <col min="260" max="260" width="29.25" style="142" customWidth="1"/>
    <col min="261" max="261" width="6.25" style="142" customWidth="1"/>
    <col min="262" max="262" width="25" style="142" customWidth="1"/>
    <col min="263" max="512" width="9" style="142"/>
    <col min="513" max="513" width="32.25" style="142" customWidth="1"/>
    <col min="514" max="514" width="6.25" style="142" customWidth="1"/>
    <col min="515" max="515" width="25" style="142" customWidth="1"/>
    <col min="516" max="516" width="29.25" style="142" customWidth="1"/>
    <col min="517" max="517" width="6.25" style="142" customWidth="1"/>
    <col min="518" max="518" width="25" style="142" customWidth="1"/>
    <col min="519" max="768" width="9" style="142"/>
    <col min="769" max="769" width="32.25" style="142" customWidth="1"/>
    <col min="770" max="770" width="6.25" style="142" customWidth="1"/>
    <col min="771" max="771" width="25" style="142" customWidth="1"/>
    <col min="772" max="772" width="29.25" style="142" customWidth="1"/>
    <col min="773" max="773" width="6.25" style="142" customWidth="1"/>
    <col min="774" max="774" width="25" style="142" customWidth="1"/>
    <col min="775" max="1024" width="9" style="142"/>
    <col min="1025" max="1025" width="32.25" style="142" customWidth="1"/>
    <col min="1026" max="1026" width="6.25" style="142" customWidth="1"/>
    <col min="1027" max="1027" width="25" style="142" customWidth="1"/>
    <col min="1028" max="1028" width="29.25" style="142" customWidth="1"/>
    <col min="1029" max="1029" width="6.25" style="142" customWidth="1"/>
    <col min="1030" max="1030" width="25" style="142" customWidth="1"/>
    <col min="1031" max="1280" width="9" style="142"/>
    <col min="1281" max="1281" width="32.25" style="142" customWidth="1"/>
    <col min="1282" max="1282" width="6.25" style="142" customWidth="1"/>
    <col min="1283" max="1283" width="25" style="142" customWidth="1"/>
    <col min="1284" max="1284" width="29.25" style="142" customWidth="1"/>
    <col min="1285" max="1285" width="6.25" style="142" customWidth="1"/>
    <col min="1286" max="1286" width="25" style="142" customWidth="1"/>
    <col min="1287" max="1536" width="9" style="142"/>
    <col min="1537" max="1537" width="32.25" style="142" customWidth="1"/>
    <col min="1538" max="1538" width="6.25" style="142" customWidth="1"/>
    <col min="1539" max="1539" width="25" style="142" customWidth="1"/>
    <col min="1540" max="1540" width="29.25" style="142" customWidth="1"/>
    <col min="1541" max="1541" width="6.25" style="142" customWidth="1"/>
    <col min="1542" max="1542" width="25" style="142" customWidth="1"/>
    <col min="1543" max="1792" width="9" style="142"/>
    <col min="1793" max="1793" width="32.25" style="142" customWidth="1"/>
    <col min="1794" max="1794" width="6.25" style="142" customWidth="1"/>
    <col min="1795" max="1795" width="25" style="142" customWidth="1"/>
    <col min="1796" max="1796" width="29.25" style="142" customWidth="1"/>
    <col min="1797" max="1797" width="6.25" style="142" customWidth="1"/>
    <col min="1798" max="1798" width="25" style="142" customWidth="1"/>
    <col min="1799" max="2048" width="9" style="142"/>
    <col min="2049" max="2049" width="32.25" style="142" customWidth="1"/>
    <col min="2050" max="2050" width="6.25" style="142" customWidth="1"/>
    <col min="2051" max="2051" width="25" style="142" customWidth="1"/>
    <col min="2052" max="2052" width="29.25" style="142" customWidth="1"/>
    <col min="2053" max="2053" width="6.25" style="142" customWidth="1"/>
    <col min="2054" max="2054" width="25" style="142" customWidth="1"/>
    <col min="2055" max="2304" width="9" style="142"/>
    <col min="2305" max="2305" width="32.25" style="142" customWidth="1"/>
    <col min="2306" max="2306" width="6.25" style="142" customWidth="1"/>
    <col min="2307" max="2307" width="25" style="142" customWidth="1"/>
    <col min="2308" max="2308" width="29.25" style="142" customWidth="1"/>
    <col min="2309" max="2309" width="6.25" style="142" customWidth="1"/>
    <col min="2310" max="2310" width="25" style="142" customWidth="1"/>
    <col min="2311" max="2560" width="9" style="142"/>
    <col min="2561" max="2561" width="32.25" style="142" customWidth="1"/>
    <col min="2562" max="2562" width="6.25" style="142" customWidth="1"/>
    <col min="2563" max="2563" width="25" style="142" customWidth="1"/>
    <col min="2564" max="2564" width="29.25" style="142" customWidth="1"/>
    <col min="2565" max="2565" width="6.25" style="142" customWidth="1"/>
    <col min="2566" max="2566" width="25" style="142" customWidth="1"/>
    <col min="2567" max="2816" width="9" style="142"/>
    <col min="2817" max="2817" width="32.25" style="142" customWidth="1"/>
    <col min="2818" max="2818" width="6.25" style="142" customWidth="1"/>
    <col min="2819" max="2819" width="25" style="142" customWidth="1"/>
    <col min="2820" max="2820" width="29.25" style="142" customWidth="1"/>
    <col min="2821" max="2821" width="6.25" style="142" customWidth="1"/>
    <col min="2822" max="2822" width="25" style="142" customWidth="1"/>
    <col min="2823" max="3072" width="9" style="142"/>
    <col min="3073" max="3073" width="32.25" style="142" customWidth="1"/>
    <col min="3074" max="3074" width="6.25" style="142" customWidth="1"/>
    <col min="3075" max="3075" width="25" style="142" customWidth="1"/>
    <col min="3076" max="3076" width="29.25" style="142" customWidth="1"/>
    <col min="3077" max="3077" width="6.25" style="142" customWidth="1"/>
    <col min="3078" max="3078" width="25" style="142" customWidth="1"/>
    <col min="3079" max="3328" width="9" style="142"/>
    <col min="3329" max="3329" width="32.25" style="142" customWidth="1"/>
    <col min="3330" max="3330" width="6.25" style="142" customWidth="1"/>
    <col min="3331" max="3331" width="25" style="142" customWidth="1"/>
    <col min="3332" max="3332" width="29.25" style="142" customWidth="1"/>
    <col min="3333" max="3333" width="6.25" style="142" customWidth="1"/>
    <col min="3334" max="3334" width="25" style="142" customWidth="1"/>
    <col min="3335" max="3584" width="9" style="142"/>
    <col min="3585" max="3585" width="32.25" style="142" customWidth="1"/>
    <col min="3586" max="3586" width="6.25" style="142" customWidth="1"/>
    <col min="3587" max="3587" width="25" style="142" customWidth="1"/>
    <col min="3588" max="3588" width="29.25" style="142" customWidth="1"/>
    <col min="3589" max="3589" width="6.25" style="142" customWidth="1"/>
    <col min="3590" max="3590" width="25" style="142" customWidth="1"/>
    <col min="3591" max="3840" width="9" style="142"/>
    <col min="3841" max="3841" width="32.25" style="142" customWidth="1"/>
    <col min="3842" max="3842" width="6.25" style="142" customWidth="1"/>
    <col min="3843" max="3843" width="25" style="142" customWidth="1"/>
    <col min="3844" max="3844" width="29.25" style="142" customWidth="1"/>
    <col min="3845" max="3845" width="6.25" style="142" customWidth="1"/>
    <col min="3846" max="3846" width="25" style="142" customWidth="1"/>
    <col min="3847" max="4096" width="9" style="142"/>
    <col min="4097" max="4097" width="32.25" style="142" customWidth="1"/>
    <col min="4098" max="4098" width="6.25" style="142" customWidth="1"/>
    <col min="4099" max="4099" width="25" style="142" customWidth="1"/>
    <col min="4100" max="4100" width="29.25" style="142" customWidth="1"/>
    <col min="4101" max="4101" width="6.25" style="142" customWidth="1"/>
    <col min="4102" max="4102" width="25" style="142" customWidth="1"/>
    <col min="4103" max="4352" width="9" style="142"/>
    <col min="4353" max="4353" width="32.25" style="142" customWidth="1"/>
    <col min="4354" max="4354" width="6.25" style="142" customWidth="1"/>
    <col min="4355" max="4355" width="25" style="142" customWidth="1"/>
    <col min="4356" max="4356" width="29.25" style="142" customWidth="1"/>
    <col min="4357" max="4357" width="6.25" style="142" customWidth="1"/>
    <col min="4358" max="4358" width="25" style="142" customWidth="1"/>
    <col min="4359" max="4608" width="9" style="142"/>
    <col min="4609" max="4609" width="32.25" style="142" customWidth="1"/>
    <col min="4610" max="4610" width="6.25" style="142" customWidth="1"/>
    <col min="4611" max="4611" width="25" style="142" customWidth="1"/>
    <col min="4612" max="4612" width="29.25" style="142" customWidth="1"/>
    <col min="4613" max="4613" width="6.25" style="142" customWidth="1"/>
    <col min="4614" max="4614" width="25" style="142" customWidth="1"/>
    <col min="4615" max="4864" width="9" style="142"/>
    <col min="4865" max="4865" width="32.25" style="142" customWidth="1"/>
    <col min="4866" max="4866" width="6.25" style="142" customWidth="1"/>
    <col min="4867" max="4867" width="25" style="142" customWidth="1"/>
    <col min="4868" max="4868" width="29.25" style="142" customWidth="1"/>
    <col min="4869" max="4869" width="6.25" style="142" customWidth="1"/>
    <col min="4870" max="4870" width="25" style="142" customWidth="1"/>
    <col min="4871" max="5120" width="9" style="142"/>
    <col min="5121" max="5121" width="32.25" style="142" customWidth="1"/>
    <col min="5122" max="5122" width="6.25" style="142" customWidth="1"/>
    <col min="5123" max="5123" width="25" style="142" customWidth="1"/>
    <col min="5124" max="5124" width="29.25" style="142" customWidth="1"/>
    <col min="5125" max="5125" width="6.25" style="142" customWidth="1"/>
    <col min="5126" max="5126" width="25" style="142" customWidth="1"/>
    <col min="5127" max="5376" width="9" style="142"/>
    <col min="5377" max="5377" width="32.25" style="142" customWidth="1"/>
    <col min="5378" max="5378" width="6.25" style="142" customWidth="1"/>
    <col min="5379" max="5379" width="25" style="142" customWidth="1"/>
    <col min="5380" max="5380" width="29.25" style="142" customWidth="1"/>
    <col min="5381" max="5381" width="6.25" style="142" customWidth="1"/>
    <col min="5382" max="5382" width="25" style="142" customWidth="1"/>
    <col min="5383" max="5632" width="9" style="142"/>
    <col min="5633" max="5633" width="32.25" style="142" customWidth="1"/>
    <col min="5634" max="5634" width="6.25" style="142" customWidth="1"/>
    <col min="5635" max="5635" width="25" style="142" customWidth="1"/>
    <col min="5636" max="5636" width="29.25" style="142" customWidth="1"/>
    <col min="5637" max="5637" width="6.25" style="142" customWidth="1"/>
    <col min="5638" max="5638" width="25" style="142" customWidth="1"/>
    <col min="5639" max="5888" width="9" style="142"/>
    <col min="5889" max="5889" width="32.25" style="142" customWidth="1"/>
    <col min="5890" max="5890" width="6.25" style="142" customWidth="1"/>
    <col min="5891" max="5891" width="25" style="142" customWidth="1"/>
    <col min="5892" max="5892" width="29.25" style="142" customWidth="1"/>
    <col min="5893" max="5893" width="6.25" style="142" customWidth="1"/>
    <col min="5894" max="5894" width="25" style="142" customWidth="1"/>
    <col min="5895" max="6144" width="9" style="142"/>
    <col min="6145" max="6145" width="32.25" style="142" customWidth="1"/>
    <col min="6146" max="6146" width="6.25" style="142" customWidth="1"/>
    <col min="6147" max="6147" width="25" style="142" customWidth="1"/>
    <col min="6148" max="6148" width="29.25" style="142" customWidth="1"/>
    <col min="6149" max="6149" width="6.25" style="142" customWidth="1"/>
    <col min="6150" max="6150" width="25" style="142" customWidth="1"/>
    <col min="6151" max="6400" width="9" style="142"/>
    <col min="6401" max="6401" width="32.25" style="142" customWidth="1"/>
    <col min="6402" max="6402" width="6.25" style="142" customWidth="1"/>
    <col min="6403" max="6403" width="25" style="142" customWidth="1"/>
    <col min="6404" max="6404" width="29.25" style="142" customWidth="1"/>
    <col min="6405" max="6405" width="6.25" style="142" customWidth="1"/>
    <col min="6406" max="6406" width="25" style="142" customWidth="1"/>
    <col min="6407" max="6656" width="9" style="142"/>
    <col min="6657" max="6657" width="32.25" style="142" customWidth="1"/>
    <col min="6658" max="6658" width="6.25" style="142" customWidth="1"/>
    <col min="6659" max="6659" width="25" style="142" customWidth="1"/>
    <col min="6660" max="6660" width="29.25" style="142" customWidth="1"/>
    <col min="6661" max="6661" width="6.25" style="142" customWidth="1"/>
    <col min="6662" max="6662" width="25" style="142" customWidth="1"/>
    <col min="6663" max="6912" width="9" style="142"/>
    <col min="6913" max="6913" width="32.25" style="142" customWidth="1"/>
    <col min="6914" max="6914" width="6.25" style="142" customWidth="1"/>
    <col min="6915" max="6915" width="25" style="142" customWidth="1"/>
    <col min="6916" max="6916" width="29.25" style="142" customWidth="1"/>
    <col min="6917" max="6917" width="6.25" style="142" customWidth="1"/>
    <col min="6918" max="6918" width="25" style="142" customWidth="1"/>
    <col min="6919" max="7168" width="9" style="142"/>
    <col min="7169" max="7169" width="32.25" style="142" customWidth="1"/>
    <col min="7170" max="7170" width="6.25" style="142" customWidth="1"/>
    <col min="7171" max="7171" width="25" style="142" customWidth="1"/>
    <col min="7172" max="7172" width="29.25" style="142" customWidth="1"/>
    <col min="7173" max="7173" width="6.25" style="142" customWidth="1"/>
    <col min="7174" max="7174" width="25" style="142" customWidth="1"/>
    <col min="7175" max="7424" width="9" style="142"/>
    <col min="7425" max="7425" width="32.25" style="142" customWidth="1"/>
    <col min="7426" max="7426" width="6.25" style="142" customWidth="1"/>
    <col min="7427" max="7427" width="25" style="142" customWidth="1"/>
    <col min="7428" max="7428" width="29.25" style="142" customWidth="1"/>
    <col min="7429" max="7429" width="6.25" style="142" customWidth="1"/>
    <col min="7430" max="7430" width="25" style="142" customWidth="1"/>
    <col min="7431" max="7680" width="9" style="142"/>
    <col min="7681" max="7681" width="32.25" style="142" customWidth="1"/>
    <col min="7682" max="7682" width="6.25" style="142" customWidth="1"/>
    <col min="7683" max="7683" width="25" style="142" customWidth="1"/>
    <col min="7684" max="7684" width="29.25" style="142" customWidth="1"/>
    <col min="7685" max="7685" width="6.25" style="142" customWidth="1"/>
    <col min="7686" max="7686" width="25" style="142" customWidth="1"/>
    <col min="7687" max="7936" width="9" style="142"/>
    <col min="7937" max="7937" width="32.25" style="142" customWidth="1"/>
    <col min="7938" max="7938" width="6.25" style="142" customWidth="1"/>
    <col min="7939" max="7939" width="25" style="142" customWidth="1"/>
    <col min="7940" max="7940" width="29.25" style="142" customWidth="1"/>
    <col min="7941" max="7941" width="6.25" style="142" customWidth="1"/>
    <col min="7942" max="7942" width="25" style="142" customWidth="1"/>
    <col min="7943" max="8192" width="9" style="142"/>
    <col min="8193" max="8193" width="32.25" style="142" customWidth="1"/>
    <col min="8194" max="8194" width="6.25" style="142" customWidth="1"/>
    <col min="8195" max="8195" width="25" style="142" customWidth="1"/>
    <col min="8196" max="8196" width="29.25" style="142" customWidth="1"/>
    <col min="8197" max="8197" width="6.25" style="142" customWidth="1"/>
    <col min="8198" max="8198" width="25" style="142" customWidth="1"/>
    <col min="8199" max="8448" width="9" style="142"/>
    <col min="8449" max="8449" width="32.25" style="142" customWidth="1"/>
    <col min="8450" max="8450" width="6.25" style="142" customWidth="1"/>
    <col min="8451" max="8451" width="25" style="142" customWidth="1"/>
    <col min="8452" max="8452" width="29.25" style="142" customWidth="1"/>
    <col min="8453" max="8453" width="6.25" style="142" customWidth="1"/>
    <col min="8454" max="8454" width="25" style="142" customWidth="1"/>
    <col min="8455" max="8704" width="9" style="142"/>
    <col min="8705" max="8705" width="32.25" style="142" customWidth="1"/>
    <col min="8706" max="8706" width="6.25" style="142" customWidth="1"/>
    <col min="8707" max="8707" width="25" style="142" customWidth="1"/>
    <col min="8708" max="8708" width="29.25" style="142" customWidth="1"/>
    <col min="8709" max="8709" width="6.25" style="142" customWidth="1"/>
    <col min="8710" max="8710" width="25" style="142" customWidth="1"/>
    <col min="8711" max="8960" width="9" style="142"/>
    <col min="8961" max="8961" width="32.25" style="142" customWidth="1"/>
    <col min="8962" max="8962" width="6.25" style="142" customWidth="1"/>
    <col min="8963" max="8963" width="25" style="142" customWidth="1"/>
    <col min="8964" max="8964" width="29.25" style="142" customWidth="1"/>
    <col min="8965" max="8965" width="6.25" style="142" customWidth="1"/>
    <col min="8966" max="8966" width="25" style="142" customWidth="1"/>
    <col min="8967" max="9216" width="9" style="142"/>
    <col min="9217" max="9217" width="32.25" style="142" customWidth="1"/>
    <col min="9218" max="9218" width="6.25" style="142" customWidth="1"/>
    <col min="9219" max="9219" width="25" style="142" customWidth="1"/>
    <col min="9220" max="9220" width="29.25" style="142" customWidth="1"/>
    <col min="9221" max="9221" width="6.25" style="142" customWidth="1"/>
    <col min="9222" max="9222" width="25" style="142" customWidth="1"/>
    <col min="9223" max="9472" width="9" style="142"/>
    <col min="9473" max="9473" width="32.25" style="142" customWidth="1"/>
    <col min="9474" max="9474" width="6.25" style="142" customWidth="1"/>
    <col min="9475" max="9475" width="25" style="142" customWidth="1"/>
    <col min="9476" max="9476" width="29.25" style="142" customWidth="1"/>
    <col min="9477" max="9477" width="6.25" style="142" customWidth="1"/>
    <col min="9478" max="9478" width="25" style="142" customWidth="1"/>
    <col min="9479" max="9728" width="9" style="142"/>
    <col min="9729" max="9729" width="32.25" style="142" customWidth="1"/>
    <col min="9730" max="9730" width="6.25" style="142" customWidth="1"/>
    <col min="9731" max="9731" width="25" style="142" customWidth="1"/>
    <col min="9732" max="9732" width="29.25" style="142" customWidth="1"/>
    <col min="9733" max="9733" width="6.25" style="142" customWidth="1"/>
    <col min="9734" max="9734" width="25" style="142" customWidth="1"/>
    <col min="9735" max="9984" width="9" style="142"/>
    <col min="9985" max="9985" width="32.25" style="142" customWidth="1"/>
    <col min="9986" max="9986" width="6.25" style="142" customWidth="1"/>
    <col min="9987" max="9987" width="25" style="142" customWidth="1"/>
    <col min="9988" max="9988" width="29.25" style="142" customWidth="1"/>
    <col min="9989" max="9989" width="6.25" style="142" customWidth="1"/>
    <col min="9990" max="9990" width="25" style="142" customWidth="1"/>
    <col min="9991" max="10240" width="9" style="142"/>
    <col min="10241" max="10241" width="32.25" style="142" customWidth="1"/>
    <col min="10242" max="10242" width="6.25" style="142" customWidth="1"/>
    <col min="10243" max="10243" width="25" style="142" customWidth="1"/>
    <col min="10244" max="10244" width="29.25" style="142" customWidth="1"/>
    <col min="10245" max="10245" width="6.25" style="142" customWidth="1"/>
    <col min="10246" max="10246" width="25" style="142" customWidth="1"/>
    <col min="10247" max="10496" width="9" style="142"/>
    <col min="10497" max="10497" width="32.25" style="142" customWidth="1"/>
    <col min="10498" max="10498" width="6.25" style="142" customWidth="1"/>
    <col min="10499" max="10499" width="25" style="142" customWidth="1"/>
    <col min="10500" max="10500" width="29.25" style="142" customWidth="1"/>
    <col min="10501" max="10501" width="6.25" style="142" customWidth="1"/>
    <col min="10502" max="10502" width="25" style="142" customWidth="1"/>
    <col min="10503" max="10752" width="9" style="142"/>
    <col min="10753" max="10753" width="32.25" style="142" customWidth="1"/>
    <col min="10754" max="10754" width="6.25" style="142" customWidth="1"/>
    <col min="10755" max="10755" width="25" style="142" customWidth="1"/>
    <col min="10756" max="10756" width="29.25" style="142" customWidth="1"/>
    <col min="10757" max="10757" width="6.25" style="142" customWidth="1"/>
    <col min="10758" max="10758" width="25" style="142" customWidth="1"/>
    <col min="10759" max="11008" width="9" style="142"/>
    <col min="11009" max="11009" width="32.25" style="142" customWidth="1"/>
    <col min="11010" max="11010" width="6.25" style="142" customWidth="1"/>
    <col min="11011" max="11011" width="25" style="142" customWidth="1"/>
    <col min="11012" max="11012" width="29.25" style="142" customWidth="1"/>
    <col min="11013" max="11013" width="6.25" style="142" customWidth="1"/>
    <col min="11014" max="11014" width="25" style="142" customWidth="1"/>
    <col min="11015" max="11264" width="9" style="142"/>
    <col min="11265" max="11265" width="32.25" style="142" customWidth="1"/>
    <col min="11266" max="11266" width="6.25" style="142" customWidth="1"/>
    <col min="11267" max="11267" width="25" style="142" customWidth="1"/>
    <col min="11268" max="11268" width="29.25" style="142" customWidth="1"/>
    <col min="11269" max="11269" width="6.25" style="142" customWidth="1"/>
    <col min="11270" max="11270" width="25" style="142" customWidth="1"/>
    <col min="11271" max="11520" width="9" style="142"/>
    <col min="11521" max="11521" width="32.25" style="142" customWidth="1"/>
    <col min="11522" max="11522" width="6.25" style="142" customWidth="1"/>
    <col min="11523" max="11523" width="25" style="142" customWidth="1"/>
    <col min="11524" max="11524" width="29.25" style="142" customWidth="1"/>
    <col min="11525" max="11525" width="6.25" style="142" customWidth="1"/>
    <col min="11526" max="11526" width="25" style="142" customWidth="1"/>
    <col min="11527" max="11776" width="9" style="142"/>
    <col min="11777" max="11777" width="32.25" style="142" customWidth="1"/>
    <col min="11778" max="11778" width="6.25" style="142" customWidth="1"/>
    <col min="11779" max="11779" width="25" style="142" customWidth="1"/>
    <col min="11780" max="11780" width="29.25" style="142" customWidth="1"/>
    <col min="11781" max="11781" width="6.25" style="142" customWidth="1"/>
    <col min="11782" max="11782" width="25" style="142" customWidth="1"/>
    <col min="11783" max="12032" width="9" style="142"/>
    <col min="12033" max="12033" width="32.25" style="142" customWidth="1"/>
    <col min="12034" max="12034" width="6.25" style="142" customWidth="1"/>
    <col min="12035" max="12035" width="25" style="142" customWidth="1"/>
    <col min="12036" max="12036" width="29.25" style="142" customWidth="1"/>
    <col min="12037" max="12037" width="6.25" style="142" customWidth="1"/>
    <col min="12038" max="12038" width="25" style="142" customWidth="1"/>
    <col min="12039" max="12288" width="9" style="142"/>
    <col min="12289" max="12289" width="32.25" style="142" customWidth="1"/>
    <col min="12290" max="12290" width="6.25" style="142" customWidth="1"/>
    <col min="12291" max="12291" width="25" style="142" customWidth="1"/>
    <col min="12292" max="12292" width="29.25" style="142" customWidth="1"/>
    <col min="12293" max="12293" width="6.25" style="142" customWidth="1"/>
    <col min="12294" max="12294" width="25" style="142" customWidth="1"/>
    <col min="12295" max="12544" width="9" style="142"/>
    <col min="12545" max="12545" width="32.25" style="142" customWidth="1"/>
    <col min="12546" max="12546" width="6.25" style="142" customWidth="1"/>
    <col min="12547" max="12547" width="25" style="142" customWidth="1"/>
    <col min="12548" max="12548" width="29.25" style="142" customWidth="1"/>
    <col min="12549" max="12549" width="6.25" style="142" customWidth="1"/>
    <col min="12550" max="12550" width="25" style="142" customWidth="1"/>
    <col min="12551" max="12800" width="9" style="142"/>
    <col min="12801" max="12801" width="32.25" style="142" customWidth="1"/>
    <col min="12802" max="12802" width="6.25" style="142" customWidth="1"/>
    <col min="12803" max="12803" width="25" style="142" customWidth="1"/>
    <col min="12804" max="12804" width="29.25" style="142" customWidth="1"/>
    <col min="12805" max="12805" width="6.25" style="142" customWidth="1"/>
    <col min="12806" max="12806" width="25" style="142" customWidth="1"/>
    <col min="12807" max="13056" width="9" style="142"/>
    <col min="13057" max="13057" width="32.25" style="142" customWidth="1"/>
    <col min="13058" max="13058" width="6.25" style="142" customWidth="1"/>
    <col min="13059" max="13059" width="25" style="142" customWidth="1"/>
    <col min="13060" max="13060" width="29.25" style="142" customWidth="1"/>
    <col min="13061" max="13061" width="6.25" style="142" customWidth="1"/>
    <col min="13062" max="13062" width="25" style="142" customWidth="1"/>
    <col min="13063" max="13312" width="9" style="142"/>
    <col min="13313" max="13313" width="32.25" style="142" customWidth="1"/>
    <col min="13314" max="13314" width="6.25" style="142" customWidth="1"/>
    <col min="13315" max="13315" width="25" style="142" customWidth="1"/>
    <col min="13316" max="13316" width="29.25" style="142" customWidth="1"/>
    <col min="13317" max="13317" width="6.25" style="142" customWidth="1"/>
    <col min="13318" max="13318" width="25" style="142" customWidth="1"/>
    <col min="13319" max="13568" width="9" style="142"/>
    <col min="13569" max="13569" width="32.25" style="142" customWidth="1"/>
    <col min="13570" max="13570" width="6.25" style="142" customWidth="1"/>
    <col min="13571" max="13571" width="25" style="142" customWidth="1"/>
    <col min="13572" max="13572" width="29.25" style="142" customWidth="1"/>
    <col min="13573" max="13573" width="6.25" style="142" customWidth="1"/>
    <col min="13574" max="13574" width="25" style="142" customWidth="1"/>
    <col min="13575" max="13824" width="9" style="142"/>
    <col min="13825" max="13825" width="32.25" style="142" customWidth="1"/>
    <col min="13826" max="13826" width="6.25" style="142" customWidth="1"/>
    <col min="13827" max="13827" width="25" style="142" customWidth="1"/>
    <col min="13828" max="13828" width="29.25" style="142" customWidth="1"/>
    <col min="13829" max="13829" width="6.25" style="142" customWidth="1"/>
    <col min="13830" max="13830" width="25" style="142" customWidth="1"/>
    <col min="13831" max="14080" width="9" style="142"/>
    <col min="14081" max="14081" width="32.25" style="142" customWidth="1"/>
    <col min="14082" max="14082" width="6.25" style="142" customWidth="1"/>
    <col min="14083" max="14083" width="25" style="142" customWidth="1"/>
    <col min="14084" max="14084" width="29.25" style="142" customWidth="1"/>
    <col min="14085" max="14085" width="6.25" style="142" customWidth="1"/>
    <col min="14086" max="14086" width="25" style="142" customWidth="1"/>
    <col min="14087" max="14336" width="9" style="142"/>
    <col min="14337" max="14337" width="32.25" style="142" customWidth="1"/>
    <col min="14338" max="14338" width="6.25" style="142" customWidth="1"/>
    <col min="14339" max="14339" width="25" style="142" customWidth="1"/>
    <col min="14340" max="14340" width="29.25" style="142" customWidth="1"/>
    <col min="14341" max="14341" width="6.25" style="142" customWidth="1"/>
    <col min="14342" max="14342" width="25" style="142" customWidth="1"/>
    <col min="14343" max="14592" width="9" style="142"/>
    <col min="14593" max="14593" width="32.25" style="142" customWidth="1"/>
    <col min="14594" max="14594" width="6.25" style="142" customWidth="1"/>
    <col min="14595" max="14595" width="25" style="142" customWidth="1"/>
    <col min="14596" max="14596" width="29.25" style="142" customWidth="1"/>
    <col min="14597" max="14597" width="6.25" style="142" customWidth="1"/>
    <col min="14598" max="14598" width="25" style="142" customWidth="1"/>
    <col min="14599" max="14848" width="9" style="142"/>
    <col min="14849" max="14849" width="32.25" style="142" customWidth="1"/>
    <col min="14850" max="14850" width="6.25" style="142" customWidth="1"/>
    <col min="14851" max="14851" width="25" style="142" customWidth="1"/>
    <col min="14852" max="14852" width="29.25" style="142" customWidth="1"/>
    <col min="14853" max="14853" width="6.25" style="142" customWidth="1"/>
    <col min="14854" max="14854" width="25" style="142" customWidth="1"/>
    <col min="14855" max="15104" width="9" style="142"/>
    <col min="15105" max="15105" width="32.25" style="142" customWidth="1"/>
    <col min="15106" max="15106" width="6.25" style="142" customWidth="1"/>
    <col min="15107" max="15107" width="25" style="142" customWidth="1"/>
    <col min="15108" max="15108" width="29.25" style="142" customWidth="1"/>
    <col min="15109" max="15109" width="6.25" style="142" customWidth="1"/>
    <col min="15110" max="15110" width="25" style="142" customWidth="1"/>
    <col min="15111" max="15360" width="9" style="142"/>
    <col min="15361" max="15361" width="32.25" style="142" customWidth="1"/>
    <col min="15362" max="15362" width="6.25" style="142" customWidth="1"/>
    <col min="15363" max="15363" width="25" style="142" customWidth="1"/>
    <col min="15364" max="15364" width="29.25" style="142" customWidth="1"/>
    <col min="15365" max="15365" width="6.25" style="142" customWidth="1"/>
    <col min="15366" max="15366" width="25" style="142" customWidth="1"/>
    <col min="15367" max="15616" width="9" style="142"/>
    <col min="15617" max="15617" width="32.25" style="142" customWidth="1"/>
    <col min="15618" max="15618" width="6.25" style="142" customWidth="1"/>
    <col min="15619" max="15619" width="25" style="142" customWidth="1"/>
    <col min="15620" max="15620" width="29.25" style="142" customWidth="1"/>
    <col min="15621" max="15621" width="6.25" style="142" customWidth="1"/>
    <col min="15622" max="15622" width="25" style="142" customWidth="1"/>
    <col min="15623" max="15872" width="9" style="142"/>
    <col min="15873" max="15873" width="32.25" style="142" customWidth="1"/>
    <col min="15874" max="15874" width="6.25" style="142" customWidth="1"/>
    <col min="15875" max="15875" width="25" style="142" customWidth="1"/>
    <col min="15876" max="15876" width="29.25" style="142" customWidth="1"/>
    <col min="15877" max="15877" width="6.25" style="142" customWidth="1"/>
    <col min="15878" max="15878" width="25" style="142" customWidth="1"/>
    <col min="15879" max="16128" width="9" style="142"/>
    <col min="16129" max="16129" width="32.25" style="142" customWidth="1"/>
    <col min="16130" max="16130" width="6.25" style="142" customWidth="1"/>
    <col min="16131" max="16131" width="25" style="142" customWidth="1"/>
    <col min="16132" max="16132" width="29.25" style="142" customWidth="1"/>
    <col min="16133" max="16133" width="6.25" style="142" customWidth="1"/>
    <col min="16134" max="16134" width="25" style="142" customWidth="1"/>
    <col min="16135" max="16384" width="9" style="142"/>
  </cols>
  <sheetData>
    <row r="1" spans="1:6" ht="37.5" customHeight="1">
      <c r="A1" s="629" t="s">
        <v>3101</v>
      </c>
      <c r="B1" s="629"/>
      <c r="C1" s="629"/>
      <c r="D1" s="629"/>
      <c r="E1" s="629"/>
      <c r="F1" s="629"/>
    </row>
    <row r="2" spans="1:6" ht="15" customHeight="1">
      <c r="A2" s="146"/>
      <c r="B2" s="146"/>
      <c r="C2" s="146"/>
      <c r="D2" s="146"/>
      <c r="E2" s="146"/>
      <c r="F2" s="285"/>
    </row>
    <row r="3" spans="1:6" ht="15" customHeight="1">
      <c r="A3" s="286" t="s">
        <v>2803</v>
      </c>
      <c r="B3" s="287"/>
      <c r="C3" s="287"/>
      <c r="D3" s="286"/>
      <c r="E3" s="286"/>
      <c r="F3" s="289" t="s">
        <v>3102</v>
      </c>
    </row>
    <row r="4" spans="1:6" ht="37.5" customHeight="1">
      <c r="A4" s="291" t="s">
        <v>1487</v>
      </c>
      <c r="B4" s="291" t="s">
        <v>1536</v>
      </c>
      <c r="C4" s="291" t="s">
        <v>1569</v>
      </c>
      <c r="D4" s="291" t="s">
        <v>1487</v>
      </c>
      <c r="E4" s="291" t="s">
        <v>1536</v>
      </c>
      <c r="F4" s="291" t="s">
        <v>1569</v>
      </c>
    </row>
    <row r="5" spans="1:6" s="154" customFormat="1" ht="22.5" customHeight="1">
      <c r="A5" s="374" t="s">
        <v>1563</v>
      </c>
      <c r="B5" s="161" t="s">
        <v>1445</v>
      </c>
      <c r="C5" s="161" t="s">
        <v>1445</v>
      </c>
      <c r="D5" s="374" t="s">
        <v>3103</v>
      </c>
      <c r="E5" s="161" t="s">
        <v>1538</v>
      </c>
      <c r="F5" s="344">
        <v>41931514.859999999</v>
      </c>
    </row>
    <row r="6" spans="1:6" s="154" customFormat="1" ht="22.5" customHeight="1">
      <c r="A6" s="374" t="s">
        <v>3104</v>
      </c>
      <c r="B6" s="161" t="s">
        <v>1445</v>
      </c>
      <c r="C6" s="161" t="s">
        <v>1445</v>
      </c>
      <c r="D6" s="374" t="s">
        <v>3105</v>
      </c>
      <c r="E6" s="161" t="s">
        <v>1537</v>
      </c>
      <c r="F6" s="368">
        <v>85405</v>
      </c>
    </row>
    <row r="7" spans="1:6" s="154" customFormat="1" ht="22.5" customHeight="1">
      <c r="A7" s="374" t="s">
        <v>3106</v>
      </c>
      <c r="B7" s="153" t="s">
        <v>1538</v>
      </c>
      <c r="C7" s="150">
        <v>0</v>
      </c>
      <c r="D7" s="374" t="s">
        <v>1564</v>
      </c>
      <c r="E7" s="161" t="s">
        <v>1445</v>
      </c>
      <c r="F7" s="161" t="s">
        <v>1445</v>
      </c>
    </row>
    <row r="8" spans="1:6" s="154" customFormat="1" ht="22.5" customHeight="1">
      <c r="A8" s="374" t="s">
        <v>3107</v>
      </c>
      <c r="B8" s="153" t="s">
        <v>1538</v>
      </c>
      <c r="C8" s="150">
        <v>0</v>
      </c>
      <c r="D8" s="374" t="s">
        <v>3104</v>
      </c>
      <c r="E8" s="153" t="s">
        <v>1445</v>
      </c>
      <c r="F8" s="384" t="s">
        <v>1445</v>
      </c>
    </row>
    <row r="9" spans="1:6" s="154" customFormat="1" ht="22.5" customHeight="1">
      <c r="A9" s="374" t="s">
        <v>3108</v>
      </c>
      <c r="B9" s="153" t="s">
        <v>1538</v>
      </c>
      <c r="C9" s="150">
        <v>0</v>
      </c>
      <c r="D9" s="374" t="s">
        <v>3106</v>
      </c>
      <c r="E9" s="153" t="s">
        <v>1538</v>
      </c>
      <c r="F9" s="150">
        <v>0</v>
      </c>
    </row>
    <row r="10" spans="1:6" s="154" customFormat="1" ht="22.5" customHeight="1">
      <c r="A10" s="374" t="s">
        <v>3109</v>
      </c>
      <c r="B10" s="153" t="s">
        <v>1538</v>
      </c>
      <c r="C10" s="150">
        <v>0</v>
      </c>
      <c r="D10" s="374" t="s">
        <v>3107</v>
      </c>
      <c r="E10" s="153" t="s">
        <v>1538</v>
      </c>
      <c r="F10" s="150">
        <v>0</v>
      </c>
    </row>
    <row r="11" spans="1:6" s="154" customFormat="1" ht="22.5" customHeight="1">
      <c r="A11" s="374" t="s">
        <v>3110</v>
      </c>
      <c r="B11" s="153" t="s">
        <v>1538</v>
      </c>
      <c r="C11" s="150">
        <v>0</v>
      </c>
      <c r="D11" s="374" t="s">
        <v>3109</v>
      </c>
      <c r="E11" s="153" t="s">
        <v>1538</v>
      </c>
      <c r="F11" s="150">
        <v>0</v>
      </c>
    </row>
    <row r="12" spans="1:6" s="154" customFormat="1" ht="22.5" customHeight="1">
      <c r="A12" s="374" t="s">
        <v>3111</v>
      </c>
      <c r="B12" s="153" t="s">
        <v>1538</v>
      </c>
      <c r="C12" s="150">
        <v>0</v>
      </c>
      <c r="D12" s="374" t="s">
        <v>3110</v>
      </c>
      <c r="E12" s="153" t="s">
        <v>1538</v>
      </c>
      <c r="F12" s="150">
        <v>0</v>
      </c>
    </row>
    <row r="13" spans="1:6" s="154" customFormat="1" ht="22.5" customHeight="1">
      <c r="A13" s="374" t="s">
        <v>3112</v>
      </c>
      <c r="B13" s="161" t="s">
        <v>1445</v>
      </c>
      <c r="C13" s="161" t="s">
        <v>1445</v>
      </c>
      <c r="D13" s="151" t="s">
        <v>3111</v>
      </c>
      <c r="E13" s="161" t="s">
        <v>1538</v>
      </c>
      <c r="F13" s="419">
        <v>0</v>
      </c>
    </row>
    <row r="14" spans="1:6" s="154" customFormat="1" ht="22.5" customHeight="1">
      <c r="A14" s="374" t="s">
        <v>3113</v>
      </c>
      <c r="B14" s="161" t="s">
        <v>1537</v>
      </c>
      <c r="C14" s="344">
        <v>0</v>
      </c>
      <c r="D14" s="374" t="s">
        <v>3114</v>
      </c>
      <c r="E14" s="161" t="s">
        <v>1537</v>
      </c>
      <c r="F14" s="368">
        <v>0</v>
      </c>
    </row>
    <row r="15" spans="1:6" s="154" customFormat="1" ht="22.5" customHeight="1">
      <c r="A15" s="374" t="s">
        <v>3115</v>
      </c>
      <c r="B15" s="161" t="s">
        <v>1537</v>
      </c>
      <c r="C15" s="344">
        <v>0</v>
      </c>
      <c r="D15" s="151" t="s">
        <v>1565</v>
      </c>
      <c r="E15" s="161" t="s">
        <v>1445</v>
      </c>
      <c r="F15" s="161" t="s">
        <v>1445</v>
      </c>
    </row>
    <row r="16" spans="1:6" s="154" customFormat="1" ht="22.5" customHeight="1">
      <c r="A16" s="374" t="s">
        <v>1566</v>
      </c>
      <c r="B16" s="161" t="s">
        <v>1445</v>
      </c>
      <c r="C16" s="161" t="s">
        <v>1445</v>
      </c>
      <c r="D16" s="151" t="s">
        <v>3116</v>
      </c>
      <c r="E16" s="153" t="s">
        <v>1445</v>
      </c>
      <c r="F16" s="420" t="s">
        <v>1445</v>
      </c>
    </row>
    <row r="17" spans="1:6" s="154" customFormat="1" ht="22.5" customHeight="1">
      <c r="A17" s="374" t="s">
        <v>3104</v>
      </c>
      <c r="B17" s="161" t="s">
        <v>1445</v>
      </c>
      <c r="C17" s="161" t="s">
        <v>1445</v>
      </c>
      <c r="D17" s="374" t="s">
        <v>3106</v>
      </c>
      <c r="E17" s="153" t="s">
        <v>1538</v>
      </c>
      <c r="F17" s="149">
        <v>5321767329.4899998</v>
      </c>
    </row>
    <row r="18" spans="1:6" s="154" customFormat="1" ht="22.5" customHeight="1">
      <c r="A18" s="393" t="s">
        <v>3117</v>
      </c>
      <c r="B18" s="163" t="s">
        <v>1538</v>
      </c>
      <c r="C18" s="310">
        <v>37443601.530000001</v>
      </c>
      <c r="D18" s="393" t="s">
        <v>3107</v>
      </c>
      <c r="E18" s="163" t="s">
        <v>1538</v>
      </c>
      <c r="F18" s="421">
        <v>987710448.87</v>
      </c>
    </row>
    <row r="19" spans="1:6" s="154" customFormat="1" ht="22.5" customHeight="1">
      <c r="A19" s="408" t="s">
        <v>3118</v>
      </c>
      <c r="B19" s="160" t="s">
        <v>1538</v>
      </c>
      <c r="C19" s="315">
        <v>16941031.609999999</v>
      </c>
      <c r="D19" s="408" t="s">
        <v>3109</v>
      </c>
      <c r="E19" s="160" t="s">
        <v>1538</v>
      </c>
      <c r="F19" s="315">
        <v>389084227.81999999</v>
      </c>
    </row>
    <row r="20" spans="1:6" s="154" customFormat="1" ht="22.5" customHeight="1">
      <c r="A20" s="408" t="s">
        <v>3108</v>
      </c>
      <c r="B20" s="160" t="s">
        <v>1538</v>
      </c>
      <c r="C20" s="315">
        <v>0</v>
      </c>
      <c r="D20" s="408" t="s">
        <v>3110</v>
      </c>
      <c r="E20" s="160" t="s">
        <v>1538</v>
      </c>
      <c r="F20" s="315">
        <v>598626221.04999995</v>
      </c>
    </row>
    <row r="21" spans="1:6" s="154" customFormat="1" ht="22.5" customHeight="1">
      <c r="A21" s="388" t="s">
        <v>3119</v>
      </c>
      <c r="B21" s="416" t="s">
        <v>1538</v>
      </c>
      <c r="C21" s="312">
        <v>12453118.279999999</v>
      </c>
      <c r="D21" s="388" t="s">
        <v>3111</v>
      </c>
      <c r="E21" s="416" t="s">
        <v>1538</v>
      </c>
      <c r="F21" s="312">
        <v>5920393550.54</v>
      </c>
    </row>
    <row r="22" spans="1:6" s="154" customFormat="1" ht="22.5" customHeight="1">
      <c r="A22" s="374" t="s">
        <v>3120</v>
      </c>
      <c r="B22" s="153" t="s">
        <v>1538</v>
      </c>
      <c r="C22" s="150">
        <v>4487913.33</v>
      </c>
      <c r="D22" s="374" t="s">
        <v>3105</v>
      </c>
      <c r="E22" s="153" t="s">
        <v>1537</v>
      </c>
      <c r="F22" s="344">
        <v>12918017</v>
      </c>
    </row>
    <row r="23" spans="1:6" s="154" customFormat="1" ht="15" customHeight="1">
      <c r="A23" s="155"/>
      <c r="B23" s="155"/>
      <c r="C23" s="155"/>
      <c r="D23" s="155"/>
      <c r="E23" s="155"/>
      <c r="F23" s="227"/>
    </row>
  </sheetData>
  <mergeCells count="1">
    <mergeCell ref="A1:F1"/>
  </mergeCells>
  <phoneticPr fontId="23" type="noConversion"/>
  <pageMargins left="0.74803149606299213" right="0.74803149606299213" top="0.98425196850393704" bottom="0.98425196850393704" header="0.51181102362204722" footer="0.51181102362204722"/>
  <pageSetup paperSize="9" scale="86" orientation="landscape" errors="blank" r:id="rId1"/>
  <headerFooter alignWithMargins="0"/>
</worksheet>
</file>

<file path=xl/worksheets/sheet43.xml><?xml version="1.0" encoding="utf-8"?>
<worksheet xmlns="http://schemas.openxmlformats.org/spreadsheetml/2006/main" xmlns:r="http://schemas.openxmlformats.org/officeDocument/2006/relationships">
  <sheetPr>
    <pageSetUpPr fitToPage="1"/>
  </sheetPr>
  <dimension ref="A1:F30"/>
  <sheetViews>
    <sheetView view="pageLayout" topLeftCell="B4" zoomScaleNormal="100" workbookViewId="0">
      <selection activeCell="F29" sqref="F29"/>
    </sheetView>
  </sheetViews>
  <sheetFormatPr defaultRowHeight="14.25" customHeight="1"/>
  <cols>
    <col min="1" max="1" width="33" style="142" customWidth="1"/>
    <col min="2" max="3" width="20.875" style="142" customWidth="1"/>
    <col min="4" max="4" width="32.625" style="142" customWidth="1"/>
    <col min="5" max="6" width="20.875" style="142" customWidth="1"/>
    <col min="7" max="256" width="9" style="142"/>
    <col min="257" max="257" width="33" style="142" customWidth="1"/>
    <col min="258" max="259" width="20.875" style="142" customWidth="1"/>
    <col min="260" max="260" width="32.625" style="142" customWidth="1"/>
    <col min="261" max="262" width="20.875" style="142" customWidth="1"/>
    <col min="263" max="512" width="9" style="142"/>
    <col min="513" max="513" width="33" style="142" customWidth="1"/>
    <col min="514" max="515" width="20.875" style="142" customWidth="1"/>
    <col min="516" max="516" width="32.625" style="142" customWidth="1"/>
    <col min="517" max="518" width="20.875" style="142" customWidth="1"/>
    <col min="519" max="768" width="9" style="142"/>
    <col min="769" max="769" width="33" style="142" customWidth="1"/>
    <col min="770" max="771" width="20.875" style="142" customWidth="1"/>
    <col min="772" max="772" width="32.625" style="142" customWidth="1"/>
    <col min="773" max="774" width="20.875" style="142" customWidth="1"/>
    <col min="775" max="1024" width="9" style="142"/>
    <col min="1025" max="1025" width="33" style="142" customWidth="1"/>
    <col min="1026" max="1027" width="20.875" style="142" customWidth="1"/>
    <col min="1028" max="1028" width="32.625" style="142" customWidth="1"/>
    <col min="1029" max="1030" width="20.875" style="142" customWidth="1"/>
    <col min="1031" max="1280" width="9" style="142"/>
    <col min="1281" max="1281" width="33" style="142" customWidth="1"/>
    <col min="1282" max="1283" width="20.875" style="142" customWidth="1"/>
    <col min="1284" max="1284" width="32.625" style="142" customWidth="1"/>
    <col min="1285" max="1286" width="20.875" style="142" customWidth="1"/>
    <col min="1287" max="1536" width="9" style="142"/>
    <col min="1537" max="1537" width="33" style="142" customWidth="1"/>
    <col min="1538" max="1539" width="20.875" style="142" customWidth="1"/>
    <col min="1540" max="1540" width="32.625" style="142" customWidth="1"/>
    <col min="1541" max="1542" width="20.875" style="142" customWidth="1"/>
    <col min="1543" max="1792" width="9" style="142"/>
    <col min="1793" max="1793" width="33" style="142" customWidth="1"/>
    <col min="1794" max="1795" width="20.875" style="142" customWidth="1"/>
    <col min="1796" max="1796" width="32.625" style="142" customWidth="1"/>
    <col min="1797" max="1798" width="20.875" style="142" customWidth="1"/>
    <col min="1799" max="2048" width="9" style="142"/>
    <col min="2049" max="2049" width="33" style="142" customWidth="1"/>
    <col min="2050" max="2051" width="20.875" style="142" customWidth="1"/>
    <col min="2052" max="2052" width="32.625" style="142" customWidth="1"/>
    <col min="2053" max="2054" width="20.875" style="142" customWidth="1"/>
    <col min="2055" max="2304" width="9" style="142"/>
    <col min="2305" max="2305" width="33" style="142" customWidth="1"/>
    <col min="2306" max="2307" width="20.875" style="142" customWidth="1"/>
    <col min="2308" max="2308" width="32.625" style="142" customWidth="1"/>
    <col min="2309" max="2310" width="20.875" style="142" customWidth="1"/>
    <col min="2311" max="2560" width="9" style="142"/>
    <col min="2561" max="2561" width="33" style="142" customWidth="1"/>
    <col min="2562" max="2563" width="20.875" style="142" customWidth="1"/>
    <col min="2564" max="2564" width="32.625" style="142" customWidth="1"/>
    <col min="2565" max="2566" width="20.875" style="142" customWidth="1"/>
    <col min="2567" max="2816" width="9" style="142"/>
    <col min="2817" max="2817" width="33" style="142" customWidth="1"/>
    <col min="2818" max="2819" width="20.875" style="142" customWidth="1"/>
    <col min="2820" max="2820" width="32.625" style="142" customWidth="1"/>
    <col min="2821" max="2822" width="20.875" style="142" customWidth="1"/>
    <col min="2823" max="3072" width="9" style="142"/>
    <col min="3073" max="3073" width="33" style="142" customWidth="1"/>
    <col min="3074" max="3075" width="20.875" style="142" customWidth="1"/>
    <col min="3076" max="3076" width="32.625" style="142" customWidth="1"/>
    <col min="3077" max="3078" width="20.875" style="142" customWidth="1"/>
    <col min="3079" max="3328" width="9" style="142"/>
    <col min="3329" max="3329" width="33" style="142" customWidth="1"/>
    <col min="3330" max="3331" width="20.875" style="142" customWidth="1"/>
    <col min="3332" max="3332" width="32.625" style="142" customWidth="1"/>
    <col min="3333" max="3334" width="20.875" style="142" customWidth="1"/>
    <col min="3335" max="3584" width="9" style="142"/>
    <col min="3585" max="3585" width="33" style="142" customWidth="1"/>
    <col min="3586" max="3587" width="20.875" style="142" customWidth="1"/>
    <col min="3588" max="3588" width="32.625" style="142" customWidth="1"/>
    <col min="3589" max="3590" width="20.875" style="142" customWidth="1"/>
    <col min="3591" max="3840" width="9" style="142"/>
    <col min="3841" max="3841" width="33" style="142" customWidth="1"/>
    <col min="3842" max="3843" width="20.875" style="142" customWidth="1"/>
    <col min="3844" max="3844" width="32.625" style="142" customWidth="1"/>
    <col min="3845" max="3846" width="20.875" style="142" customWidth="1"/>
    <col min="3847" max="4096" width="9" style="142"/>
    <col min="4097" max="4097" width="33" style="142" customWidth="1"/>
    <col min="4098" max="4099" width="20.875" style="142" customWidth="1"/>
    <col min="4100" max="4100" width="32.625" style="142" customWidth="1"/>
    <col min="4101" max="4102" width="20.875" style="142" customWidth="1"/>
    <col min="4103" max="4352" width="9" style="142"/>
    <col min="4353" max="4353" width="33" style="142" customWidth="1"/>
    <col min="4354" max="4355" width="20.875" style="142" customWidth="1"/>
    <col min="4356" max="4356" width="32.625" style="142" customWidth="1"/>
    <col min="4357" max="4358" width="20.875" style="142" customWidth="1"/>
    <col min="4359" max="4608" width="9" style="142"/>
    <col min="4609" max="4609" width="33" style="142" customWidth="1"/>
    <col min="4610" max="4611" width="20.875" style="142" customWidth="1"/>
    <col min="4612" max="4612" width="32.625" style="142" customWidth="1"/>
    <col min="4613" max="4614" width="20.875" style="142" customWidth="1"/>
    <col min="4615" max="4864" width="9" style="142"/>
    <col min="4865" max="4865" width="33" style="142" customWidth="1"/>
    <col min="4866" max="4867" width="20.875" style="142" customWidth="1"/>
    <col min="4868" max="4868" width="32.625" style="142" customWidth="1"/>
    <col min="4869" max="4870" width="20.875" style="142" customWidth="1"/>
    <col min="4871" max="5120" width="9" style="142"/>
    <col min="5121" max="5121" width="33" style="142" customWidth="1"/>
    <col min="5122" max="5123" width="20.875" style="142" customWidth="1"/>
    <col min="5124" max="5124" width="32.625" style="142" customWidth="1"/>
    <col min="5125" max="5126" width="20.875" style="142" customWidth="1"/>
    <col min="5127" max="5376" width="9" style="142"/>
    <col min="5377" max="5377" width="33" style="142" customWidth="1"/>
    <col min="5378" max="5379" width="20.875" style="142" customWidth="1"/>
    <col min="5380" max="5380" width="32.625" style="142" customWidth="1"/>
    <col min="5381" max="5382" width="20.875" style="142" customWidth="1"/>
    <col min="5383" max="5632" width="9" style="142"/>
    <col min="5633" max="5633" width="33" style="142" customWidth="1"/>
    <col min="5634" max="5635" width="20.875" style="142" customWidth="1"/>
    <col min="5636" max="5636" width="32.625" style="142" customWidth="1"/>
    <col min="5637" max="5638" width="20.875" style="142" customWidth="1"/>
    <col min="5639" max="5888" width="9" style="142"/>
    <col min="5889" max="5889" width="33" style="142" customWidth="1"/>
    <col min="5890" max="5891" width="20.875" style="142" customWidth="1"/>
    <col min="5892" max="5892" width="32.625" style="142" customWidth="1"/>
    <col min="5893" max="5894" width="20.875" style="142" customWidth="1"/>
    <col min="5895" max="6144" width="9" style="142"/>
    <col min="6145" max="6145" width="33" style="142" customWidth="1"/>
    <col min="6146" max="6147" width="20.875" style="142" customWidth="1"/>
    <col min="6148" max="6148" width="32.625" style="142" customWidth="1"/>
    <col min="6149" max="6150" width="20.875" style="142" customWidth="1"/>
    <col min="6151" max="6400" width="9" style="142"/>
    <col min="6401" max="6401" width="33" style="142" customWidth="1"/>
    <col min="6402" max="6403" width="20.875" style="142" customWidth="1"/>
    <col min="6404" max="6404" width="32.625" style="142" customWidth="1"/>
    <col min="6405" max="6406" width="20.875" style="142" customWidth="1"/>
    <col min="6407" max="6656" width="9" style="142"/>
    <col min="6657" max="6657" width="33" style="142" customWidth="1"/>
    <col min="6658" max="6659" width="20.875" style="142" customWidth="1"/>
    <col min="6660" max="6660" width="32.625" style="142" customWidth="1"/>
    <col min="6661" max="6662" width="20.875" style="142" customWidth="1"/>
    <col min="6663" max="6912" width="9" style="142"/>
    <col min="6913" max="6913" width="33" style="142" customWidth="1"/>
    <col min="6914" max="6915" width="20.875" style="142" customWidth="1"/>
    <col min="6916" max="6916" width="32.625" style="142" customWidth="1"/>
    <col min="6917" max="6918" width="20.875" style="142" customWidth="1"/>
    <col min="6919" max="7168" width="9" style="142"/>
    <col min="7169" max="7169" width="33" style="142" customWidth="1"/>
    <col min="7170" max="7171" width="20.875" style="142" customWidth="1"/>
    <col min="7172" max="7172" width="32.625" style="142" customWidth="1"/>
    <col min="7173" max="7174" width="20.875" style="142" customWidth="1"/>
    <col min="7175" max="7424" width="9" style="142"/>
    <col min="7425" max="7425" width="33" style="142" customWidth="1"/>
    <col min="7426" max="7427" width="20.875" style="142" customWidth="1"/>
    <col min="7428" max="7428" width="32.625" style="142" customWidth="1"/>
    <col min="7429" max="7430" width="20.875" style="142" customWidth="1"/>
    <col min="7431" max="7680" width="9" style="142"/>
    <col min="7681" max="7681" width="33" style="142" customWidth="1"/>
    <col min="7682" max="7683" width="20.875" style="142" customWidth="1"/>
    <col min="7684" max="7684" width="32.625" style="142" customWidth="1"/>
    <col min="7685" max="7686" width="20.875" style="142" customWidth="1"/>
    <col min="7687" max="7936" width="9" style="142"/>
    <col min="7937" max="7937" width="33" style="142" customWidth="1"/>
    <col min="7938" max="7939" width="20.875" style="142" customWidth="1"/>
    <col min="7940" max="7940" width="32.625" style="142" customWidth="1"/>
    <col min="7941" max="7942" width="20.875" style="142" customWidth="1"/>
    <col min="7943" max="8192" width="9" style="142"/>
    <col min="8193" max="8193" width="33" style="142" customWidth="1"/>
    <col min="8194" max="8195" width="20.875" style="142" customWidth="1"/>
    <col min="8196" max="8196" width="32.625" style="142" customWidth="1"/>
    <col min="8197" max="8198" width="20.875" style="142" customWidth="1"/>
    <col min="8199" max="8448" width="9" style="142"/>
    <col min="8449" max="8449" width="33" style="142" customWidth="1"/>
    <col min="8450" max="8451" width="20.875" style="142" customWidth="1"/>
    <col min="8452" max="8452" width="32.625" style="142" customWidth="1"/>
    <col min="8453" max="8454" width="20.875" style="142" customWidth="1"/>
    <col min="8455" max="8704" width="9" style="142"/>
    <col min="8705" max="8705" width="33" style="142" customWidth="1"/>
    <col min="8706" max="8707" width="20.875" style="142" customWidth="1"/>
    <col min="8708" max="8708" width="32.625" style="142" customWidth="1"/>
    <col min="8709" max="8710" width="20.875" style="142" customWidth="1"/>
    <col min="8711" max="8960" width="9" style="142"/>
    <col min="8961" max="8961" width="33" style="142" customWidth="1"/>
    <col min="8962" max="8963" width="20.875" style="142" customWidth="1"/>
    <col min="8964" max="8964" width="32.625" style="142" customWidth="1"/>
    <col min="8965" max="8966" width="20.875" style="142" customWidth="1"/>
    <col min="8967" max="9216" width="9" style="142"/>
    <col min="9217" max="9217" width="33" style="142" customWidth="1"/>
    <col min="9218" max="9219" width="20.875" style="142" customWidth="1"/>
    <col min="9220" max="9220" width="32.625" style="142" customWidth="1"/>
    <col min="9221" max="9222" width="20.875" style="142" customWidth="1"/>
    <col min="9223" max="9472" width="9" style="142"/>
    <col min="9473" max="9473" width="33" style="142" customWidth="1"/>
    <col min="9474" max="9475" width="20.875" style="142" customWidth="1"/>
    <col min="9476" max="9476" width="32.625" style="142" customWidth="1"/>
    <col min="9477" max="9478" width="20.875" style="142" customWidth="1"/>
    <col min="9479" max="9728" width="9" style="142"/>
    <col min="9729" max="9729" width="33" style="142" customWidth="1"/>
    <col min="9730" max="9731" width="20.875" style="142" customWidth="1"/>
    <col min="9732" max="9732" width="32.625" style="142" customWidth="1"/>
    <col min="9733" max="9734" width="20.875" style="142" customWidth="1"/>
    <col min="9735" max="9984" width="9" style="142"/>
    <col min="9985" max="9985" width="33" style="142" customWidth="1"/>
    <col min="9986" max="9987" width="20.875" style="142" customWidth="1"/>
    <col min="9988" max="9988" width="32.625" style="142" customWidth="1"/>
    <col min="9989" max="9990" width="20.875" style="142" customWidth="1"/>
    <col min="9991" max="10240" width="9" style="142"/>
    <col min="10241" max="10241" width="33" style="142" customWidth="1"/>
    <col min="10242" max="10243" width="20.875" style="142" customWidth="1"/>
    <col min="10244" max="10244" width="32.625" style="142" customWidth="1"/>
    <col min="10245" max="10246" width="20.875" style="142" customWidth="1"/>
    <col min="10247" max="10496" width="9" style="142"/>
    <col min="10497" max="10497" width="33" style="142" customWidth="1"/>
    <col min="10498" max="10499" width="20.875" style="142" customWidth="1"/>
    <col min="10500" max="10500" width="32.625" style="142" customWidth="1"/>
    <col min="10501" max="10502" width="20.875" style="142" customWidth="1"/>
    <col min="10503" max="10752" width="9" style="142"/>
    <col min="10753" max="10753" width="33" style="142" customWidth="1"/>
    <col min="10754" max="10755" width="20.875" style="142" customWidth="1"/>
    <col min="10756" max="10756" width="32.625" style="142" customWidth="1"/>
    <col min="10757" max="10758" width="20.875" style="142" customWidth="1"/>
    <col min="10759" max="11008" width="9" style="142"/>
    <col min="11009" max="11009" width="33" style="142" customWidth="1"/>
    <col min="11010" max="11011" width="20.875" style="142" customWidth="1"/>
    <col min="11012" max="11012" width="32.625" style="142" customWidth="1"/>
    <col min="11013" max="11014" width="20.875" style="142" customWidth="1"/>
    <col min="11015" max="11264" width="9" style="142"/>
    <col min="11265" max="11265" width="33" style="142" customWidth="1"/>
    <col min="11266" max="11267" width="20.875" style="142" customWidth="1"/>
    <col min="11268" max="11268" width="32.625" style="142" customWidth="1"/>
    <col min="11269" max="11270" width="20.875" style="142" customWidth="1"/>
    <col min="11271" max="11520" width="9" style="142"/>
    <col min="11521" max="11521" width="33" style="142" customWidth="1"/>
    <col min="11522" max="11523" width="20.875" style="142" customWidth="1"/>
    <col min="11524" max="11524" width="32.625" style="142" customWidth="1"/>
    <col min="11525" max="11526" width="20.875" style="142" customWidth="1"/>
    <col min="11527" max="11776" width="9" style="142"/>
    <col min="11777" max="11777" width="33" style="142" customWidth="1"/>
    <col min="11778" max="11779" width="20.875" style="142" customWidth="1"/>
    <col min="11780" max="11780" width="32.625" style="142" customWidth="1"/>
    <col min="11781" max="11782" width="20.875" style="142" customWidth="1"/>
    <col min="11783" max="12032" width="9" style="142"/>
    <col min="12033" max="12033" width="33" style="142" customWidth="1"/>
    <col min="12034" max="12035" width="20.875" style="142" customWidth="1"/>
    <col min="12036" max="12036" width="32.625" style="142" customWidth="1"/>
    <col min="12037" max="12038" width="20.875" style="142" customWidth="1"/>
    <col min="12039" max="12288" width="9" style="142"/>
    <col min="12289" max="12289" width="33" style="142" customWidth="1"/>
    <col min="12290" max="12291" width="20.875" style="142" customWidth="1"/>
    <col min="12292" max="12292" width="32.625" style="142" customWidth="1"/>
    <col min="12293" max="12294" width="20.875" style="142" customWidth="1"/>
    <col min="12295" max="12544" width="9" style="142"/>
    <col min="12545" max="12545" width="33" style="142" customWidth="1"/>
    <col min="12546" max="12547" width="20.875" style="142" customWidth="1"/>
    <col min="12548" max="12548" width="32.625" style="142" customWidth="1"/>
    <col min="12549" max="12550" width="20.875" style="142" customWidth="1"/>
    <col min="12551" max="12800" width="9" style="142"/>
    <col min="12801" max="12801" width="33" style="142" customWidth="1"/>
    <col min="12802" max="12803" width="20.875" style="142" customWidth="1"/>
    <col min="12804" max="12804" width="32.625" style="142" customWidth="1"/>
    <col min="12805" max="12806" width="20.875" style="142" customWidth="1"/>
    <col min="12807" max="13056" width="9" style="142"/>
    <col min="13057" max="13057" width="33" style="142" customWidth="1"/>
    <col min="13058" max="13059" width="20.875" style="142" customWidth="1"/>
    <col min="13060" max="13060" width="32.625" style="142" customWidth="1"/>
    <col min="13061" max="13062" width="20.875" style="142" customWidth="1"/>
    <col min="13063" max="13312" width="9" style="142"/>
    <col min="13313" max="13313" width="33" style="142" customWidth="1"/>
    <col min="13314" max="13315" width="20.875" style="142" customWidth="1"/>
    <col min="13316" max="13316" width="32.625" style="142" customWidth="1"/>
    <col min="13317" max="13318" width="20.875" style="142" customWidth="1"/>
    <col min="13319" max="13568" width="9" style="142"/>
    <col min="13569" max="13569" width="33" style="142" customWidth="1"/>
    <col min="13570" max="13571" width="20.875" style="142" customWidth="1"/>
    <col min="13572" max="13572" width="32.625" style="142" customWidth="1"/>
    <col min="13573" max="13574" width="20.875" style="142" customWidth="1"/>
    <col min="13575" max="13824" width="9" style="142"/>
    <col min="13825" max="13825" width="33" style="142" customWidth="1"/>
    <col min="13826" max="13827" width="20.875" style="142" customWidth="1"/>
    <col min="13828" max="13828" width="32.625" style="142" customWidth="1"/>
    <col min="13829" max="13830" width="20.875" style="142" customWidth="1"/>
    <col min="13831" max="14080" width="9" style="142"/>
    <col min="14081" max="14081" width="33" style="142" customWidth="1"/>
    <col min="14082" max="14083" width="20.875" style="142" customWidth="1"/>
    <col min="14084" max="14084" width="32.625" style="142" customWidth="1"/>
    <col min="14085" max="14086" width="20.875" style="142" customWidth="1"/>
    <col min="14087" max="14336" width="9" style="142"/>
    <col min="14337" max="14337" width="33" style="142" customWidth="1"/>
    <col min="14338" max="14339" width="20.875" style="142" customWidth="1"/>
    <col min="14340" max="14340" width="32.625" style="142" customWidth="1"/>
    <col min="14341" max="14342" width="20.875" style="142" customWidth="1"/>
    <col min="14343" max="14592" width="9" style="142"/>
    <col min="14593" max="14593" width="33" style="142" customWidth="1"/>
    <col min="14594" max="14595" width="20.875" style="142" customWidth="1"/>
    <col min="14596" max="14596" width="32.625" style="142" customWidth="1"/>
    <col min="14597" max="14598" width="20.875" style="142" customWidth="1"/>
    <col min="14599" max="14848" width="9" style="142"/>
    <col min="14849" max="14849" width="33" style="142" customWidth="1"/>
    <col min="14850" max="14851" width="20.875" style="142" customWidth="1"/>
    <col min="14852" max="14852" width="32.625" style="142" customWidth="1"/>
    <col min="14853" max="14854" width="20.875" style="142" customWidth="1"/>
    <col min="14855" max="15104" width="9" style="142"/>
    <col min="15105" max="15105" width="33" style="142" customWidth="1"/>
    <col min="15106" max="15107" width="20.875" style="142" customWidth="1"/>
    <col min="15108" max="15108" width="32.625" style="142" customWidth="1"/>
    <col min="15109" max="15110" width="20.875" style="142" customWidth="1"/>
    <col min="15111" max="15360" width="9" style="142"/>
    <col min="15361" max="15361" width="33" style="142" customWidth="1"/>
    <col min="15362" max="15363" width="20.875" style="142" customWidth="1"/>
    <col min="15364" max="15364" width="32.625" style="142" customWidth="1"/>
    <col min="15365" max="15366" width="20.875" style="142" customWidth="1"/>
    <col min="15367" max="15616" width="9" style="142"/>
    <col min="15617" max="15617" width="33" style="142" customWidth="1"/>
    <col min="15618" max="15619" width="20.875" style="142" customWidth="1"/>
    <col min="15620" max="15620" width="32.625" style="142" customWidth="1"/>
    <col min="15621" max="15622" width="20.875" style="142" customWidth="1"/>
    <col min="15623" max="15872" width="9" style="142"/>
    <col min="15873" max="15873" width="33" style="142" customWidth="1"/>
    <col min="15874" max="15875" width="20.875" style="142" customWidth="1"/>
    <col min="15876" max="15876" width="32.625" style="142" customWidth="1"/>
    <col min="15877" max="15878" width="20.875" style="142" customWidth="1"/>
    <col min="15879" max="16128" width="9" style="142"/>
    <col min="16129" max="16129" width="33" style="142" customWidth="1"/>
    <col min="16130" max="16131" width="20.875" style="142" customWidth="1"/>
    <col min="16132" max="16132" width="32.625" style="142" customWidth="1"/>
    <col min="16133" max="16134" width="20.875" style="142" customWidth="1"/>
    <col min="16135" max="16384" width="9" style="142"/>
  </cols>
  <sheetData>
    <row r="1" spans="1:6" ht="42" customHeight="1">
      <c r="A1" s="629" t="s">
        <v>3121</v>
      </c>
      <c r="B1" s="629"/>
      <c r="C1" s="629"/>
      <c r="D1" s="629"/>
      <c r="E1" s="629"/>
      <c r="F1" s="629"/>
    </row>
    <row r="2" spans="1:6" ht="16.5" customHeight="1">
      <c r="A2" s="284"/>
      <c r="B2" s="284"/>
      <c r="C2" s="284"/>
      <c r="D2" s="284"/>
      <c r="E2" s="284"/>
      <c r="F2" s="285"/>
    </row>
    <row r="3" spans="1:6" ht="16.5" customHeight="1">
      <c r="A3" s="369" t="s">
        <v>2803</v>
      </c>
      <c r="B3" s="286"/>
      <c r="C3" s="286"/>
      <c r="D3" s="286"/>
      <c r="E3" s="286"/>
      <c r="F3" s="289" t="s">
        <v>3122</v>
      </c>
    </row>
    <row r="4" spans="1:6" ht="37.5" customHeight="1">
      <c r="A4" s="290" t="s">
        <v>1487</v>
      </c>
      <c r="B4" s="335" t="s">
        <v>1432</v>
      </c>
      <c r="C4" s="335" t="s">
        <v>3123</v>
      </c>
      <c r="D4" s="290" t="s">
        <v>1487</v>
      </c>
      <c r="E4" s="290" t="s">
        <v>1432</v>
      </c>
      <c r="F4" s="335" t="s">
        <v>3123</v>
      </c>
    </row>
    <row r="5" spans="1:6" s="154" customFormat="1" ht="21" customHeight="1">
      <c r="A5" s="380" t="s">
        <v>2933</v>
      </c>
      <c r="B5" s="422" t="s">
        <v>1445</v>
      </c>
      <c r="C5" s="423" t="s">
        <v>1445</v>
      </c>
      <c r="D5" s="374" t="s">
        <v>3124</v>
      </c>
      <c r="E5" s="409">
        <v>1123</v>
      </c>
      <c r="F5" s="159" t="s">
        <v>1445</v>
      </c>
    </row>
    <row r="6" spans="1:6" s="154" customFormat="1" ht="21" customHeight="1">
      <c r="A6" s="374" t="s">
        <v>3125</v>
      </c>
      <c r="B6" s="344">
        <v>10189887</v>
      </c>
      <c r="C6" s="344">
        <v>9814051</v>
      </c>
      <c r="D6" s="374" t="s">
        <v>3126</v>
      </c>
      <c r="E6" s="409">
        <v>727</v>
      </c>
      <c r="F6" s="159" t="s">
        <v>1445</v>
      </c>
    </row>
    <row r="7" spans="1:6" s="154" customFormat="1" ht="21" customHeight="1">
      <c r="A7" s="374" t="s">
        <v>3127</v>
      </c>
      <c r="B7" s="344">
        <v>9920175</v>
      </c>
      <c r="C7" s="344">
        <v>9556373</v>
      </c>
      <c r="D7" s="374" t="s">
        <v>3128</v>
      </c>
      <c r="E7" s="409">
        <v>396</v>
      </c>
      <c r="F7" s="159" t="s">
        <v>1445</v>
      </c>
    </row>
    <row r="8" spans="1:6" s="154" customFormat="1" ht="21" customHeight="1">
      <c r="A8" s="374" t="s">
        <v>3129</v>
      </c>
      <c r="B8" s="344">
        <v>269712</v>
      </c>
      <c r="C8" s="344">
        <v>257678</v>
      </c>
      <c r="D8" s="374" t="s">
        <v>3130</v>
      </c>
      <c r="E8" s="410">
        <v>0</v>
      </c>
      <c r="F8" s="159" t="s">
        <v>1445</v>
      </c>
    </row>
    <row r="9" spans="1:6" s="154" customFormat="1" ht="21" customHeight="1">
      <c r="A9" s="374" t="s">
        <v>3131</v>
      </c>
      <c r="B9" s="344">
        <v>479</v>
      </c>
      <c r="C9" s="344">
        <v>495</v>
      </c>
      <c r="D9" s="424" t="s">
        <v>3126</v>
      </c>
      <c r="E9" s="370">
        <v>0</v>
      </c>
      <c r="F9" s="159" t="s">
        <v>1445</v>
      </c>
    </row>
    <row r="10" spans="1:6" s="154" customFormat="1" ht="21" customHeight="1">
      <c r="A10" s="374" t="s">
        <v>3132</v>
      </c>
      <c r="B10" s="344">
        <v>269233</v>
      </c>
      <c r="C10" s="344">
        <v>257183</v>
      </c>
      <c r="D10" s="378" t="s">
        <v>3128</v>
      </c>
      <c r="E10" s="319">
        <v>0</v>
      </c>
      <c r="F10" s="159" t="s">
        <v>1445</v>
      </c>
    </row>
    <row r="11" spans="1:6" s="154" customFormat="1" ht="21" customHeight="1">
      <c r="A11" s="374" t="s">
        <v>3133</v>
      </c>
      <c r="B11" s="346">
        <v>8748785</v>
      </c>
      <c r="C11" s="346">
        <v>8337741</v>
      </c>
      <c r="D11" s="378" t="s">
        <v>3134</v>
      </c>
      <c r="E11" s="409">
        <v>0</v>
      </c>
      <c r="F11" s="159" t="s">
        <v>1445</v>
      </c>
    </row>
    <row r="12" spans="1:6" s="154" customFormat="1" ht="21" customHeight="1">
      <c r="A12" s="425" t="s">
        <v>3135</v>
      </c>
      <c r="B12" s="315">
        <v>21</v>
      </c>
      <c r="C12" s="411" t="s">
        <v>1445</v>
      </c>
      <c r="D12" s="378" t="s">
        <v>3126</v>
      </c>
      <c r="E12" s="409">
        <v>0</v>
      </c>
      <c r="F12" s="159" t="s">
        <v>1445</v>
      </c>
    </row>
    <row r="13" spans="1:6" s="154" customFormat="1" ht="21" customHeight="1">
      <c r="A13" s="426" t="s">
        <v>3136</v>
      </c>
      <c r="B13" s="422" t="s">
        <v>1445</v>
      </c>
      <c r="C13" s="411" t="s">
        <v>1445</v>
      </c>
      <c r="D13" s="378" t="s">
        <v>3128</v>
      </c>
      <c r="E13" s="313">
        <v>0</v>
      </c>
      <c r="F13" s="159" t="s">
        <v>1445</v>
      </c>
    </row>
    <row r="14" spans="1:6" s="154" customFormat="1" ht="21" customHeight="1">
      <c r="A14" s="374" t="s">
        <v>3126</v>
      </c>
      <c r="B14" s="409">
        <v>120</v>
      </c>
      <c r="C14" s="411" t="s">
        <v>1445</v>
      </c>
      <c r="D14" s="424" t="s">
        <v>3137</v>
      </c>
      <c r="E14" s="422" t="s">
        <v>1445</v>
      </c>
      <c r="F14" s="159" t="s">
        <v>1445</v>
      </c>
    </row>
    <row r="15" spans="1:6" s="154" customFormat="1" ht="21" customHeight="1">
      <c r="A15" s="374" t="s">
        <v>3128</v>
      </c>
      <c r="B15" s="410">
        <v>30</v>
      </c>
      <c r="C15" s="411" t="s">
        <v>1445</v>
      </c>
      <c r="D15" s="374" t="s">
        <v>3125</v>
      </c>
      <c r="E15" s="409">
        <v>10833673</v>
      </c>
      <c r="F15" s="315">
        <v>10514415</v>
      </c>
    </row>
    <row r="16" spans="1:6" s="154" customFormat="1" ht="21" customHeight="1">
      <c r="A16" s="425" t="s">
        <v>3138</v>
      </c>
      <c r="B16" s="422" t="s">
        <v>1445</v>
      </c>
      <c r="C16" s="423" t="s">
        <v>1445</v>
      </c>
      <c r="D16" s="393" t="s">
        <v>3133</v>
      </c>
      <c r="E16" s="319">
        <v>10150045</v>
      </c>
      <c r="F16" s="315">
        <v>9778209</v>
      </c>
    </row>
    <row r="17" spans="1:6" s="154" customFormat="1" ht="21" customHeight="1">
      <c r="A17" s="388" t="s">
        <v>3125</v>
      </c>
      <c r="B17" s="344">
        <v>48183</v>
      </c>
      <c r="C17" s="344">
        <v>48183</v>
      </c>
      <c r="D17" s="388" t="s">
        <v>3135</v>
      </c>
      <c r="E17" s="313">
        <v>0.47</v>
      </c>
      <c r="F17" s="159" t="s">
        <v>1445</v>
      </c>
    </row>
    <row r="18" spans="1:6" s="154" customFormat="1" ht="21" customHeight="1">
      <c r="A18" s="374" t="s">
        <v>3127</v>
      </c>
      <c r="B18" s="344">
        <v>48183</v>
      </c>
      <c r="C18" s="344">
        <v>48183</v>
      </c>
      <c r="D18" s="380" t="s">
        <v>3139</v>
      </c>
      <c r="E18" s="422" t="s">
        <v>1445</v>
      </c>
      <c r="F18" s="159" t="s">
        <v>1445</v>
      </c>
    </row>
    <row r="19" spans="1:6" s="154" customFormat="1" ht="21" customHeight="1">
      <c r="A19" s="374" t="s">
        <v>3140</v>
      </c>
      <c r="B19" s="344">
        <v>0</v>
      </c>
      <c r="C19" s="344">
        <v>0</v>
      </c>
      <c r="D19" s="393" t="s">
        <v>3125</v>
      </c>
      <c r="E19" s="409">
        <v>10261264</v>
      </c>
      <c r="F19" s="315">
        <v>9935076</v>
      </c>
    </row>
    <row r="20" spans="1:6" s="154" customFormat="1" ht="21" customHeight="1">
      <c r="A20" s="374" t="s">
        <v>3133</v>
      </c>
      <c r="B20" s="344">
        <v>48183</v>
      </c>
      <c r="C20" s="346">
        <v>48183</v>
      </c>
      <c r="D20" s="388" t="s">
        <v>3133</v>
      </c>
      <c r="E20" s="410">
        <v>10117736</v>
      </c>
      <c r="F20" s="315">
        <v>9740041.0000000093</v>
      </c>
    </row>
    <row r="21" spans="1:6" s="154" customFormat="1" ht="21" customHeight="1">
      <c r="A21" s="374" t="s">
        <v>3135</v>
      </c>
      <c r="B21" s="410">
        <v>21</v>
      </c>
      <c r="C21" s="411" t="s">
        <v>1445</v>
      </c>
      <c r="D21" s="380" t="s">
        <v>3135</v>
      </c>
      <c r="E21" s="370">
        <v>1.5</v>
      </c>
      <c r="F21" s="422" t="s">
        <v>1445</v>
      </c>
    </row>
    <row r="22" spans="1:6" s="154" customFormat="1" ht="21" customHeight="1">
      <c r="A22" s="380" t="s">
        <v>3141</v>
      </c>
      <c r="B22" s="422" t="s">
        <v>1445</v>
      </c>
      <c r="C22" s="411" t="s">
        <v>1445</v>
      </c>
      <c r="D22" s="374" t="s">
        <v>3142</v>
      </c>
      <c r="E22" s="346">
        <v>21714</v>
      </c>
      <c r="F22" s="346">
        <v>95772</v>
      </c>
    </row>
    <row r="23" spans="1:6" s="154" customFormat="1" ht="21" customHeight="1">
      <c r="A23" s="374" t="s">
        <v>3125</v>
      </c>
      <c r="B23" s="409">
        <v>10930554</v>
      </c>
      <c r="C23" s="427">
        <v>10598096</v>
      </c>
      <c r="D23" s="380" t="s">
        <v>3143</v>
      </c>
      <c r="E23" s="422" t="s">
        <v>1445</v>
      </c>
      <c r="F23" s="159" t="s">
        <v>1445</v>
      </c>
    </row>
    <row r="24" spans="1:6" s="154" customFormat="1" ht="21" customHeight="1">
      <c r="A24" s="374" t="s">
        <v>3144</v>
      </c>
      <c r="B24" s="409">
        <v>10626379</v>
      </c>
      <c r="C24" s="371">
        <v>10306908</v>
      </c>
      <c r="D24" s="374" t="s">
        <v>3125</v>
      </c>
      <c r="E24" s="409">
        <v>10906510</v>
      </c>
      <c r="F24" s="370">
        <v>10542464</v>
      </c>
    </row>
    <row r="25" spans="1:6" s="154" customFormat="1" ht="21" customHeight="1">
      <c r="A25" s="374" t="s">
        <v>3145</v>
      </c>
      <c r="B25" s="344">
        <v>304175</v>
      </c>
      <c r="C25" s="344">
        <v>291188</v>
      </c>
      <c r="D25" s="374" t="s">
        <v>3133</v>
      </c>
      <c r="E25" s="344">
        <v>10764357</v>
      </c>
      <c r="F25" s="346">
        <v>10364122</v>
      </c>
    </row>
    <row r="26" spans="1:6" s="154" customFormat="1" ht="21" customHeight="1">
      <c r="A26" s="374" t="s">
        <v>3133</v>
      </c>
      <c r="B26" s="346">
        <v>10930554</v>
      </c>
      <c r="C26" s="346">
        <v>10303058</v>
      </c>
      <c r="D26" s="374" t="s">
        <v>3135</v>
      </c>
      <c r="E26" s="319">
        <v>0.5</v>
      </c>
      <c r="F26" s="159" t="s">
        <v>1445</v>
      </c>
    </row>
    <row r="27" spans="1:6" s="154" customFormat="1" ht="21" customHeight="1">
      <c r="A27" s="425" t="s">
        <v>3135</v>
      </c>
      <c r="B27" s="315">
        <v>2.87</v>
      </c>
      <c r="C27" s="411" t="s">
        <v>1445</v>
      </c>
      <c r="D27" s="428" t="s">
        <v>3146</v>
      </c>
      <c r="E27" s="410">
        <v>12918017</v>
      </c>
      <c r="F27" s="315">
        <v>12420972</v>
      </c>
    </row>
    <row r="28" spans="1:6" s="154" customFormat="1" ht="21" customHeight="1">
      <c r="A28" s="159" t="s">
        <v>1445</v>
      </c>
      <c r="B28" s="159" t="s">
        <v>1445</v>
      </c>
      <c r="C28" s="159" t="s">
        <v>1445</v>
      </c>
      <c r="D28" s="408" t="s">
        <v>3147</v>
      </c>
      <c r="E28" s="329">
        <v>81036</v>
      </c>
      <c r="F28" s="159" t="s">
        <v>1445</v>
      </c>
    </row>
    <row r="29" spans="1:6" s="154" customFormat="1" ht="13.5" customHeight="1">
      <c r="A29" s="372"/>
      <c r="B29" s="372"/>
      <c r="C29" s="372"/>
      <c r="D29" s="372"/>
      <c r="E29" s="373"/>
      <c r="F29" s="373"/>
    </row>
    <row r="30" spans="1:6" s="154" customFormat="1" ht="14.25" customHeight="1"/>
  </sheetData>
  <mergeCells count="1">
    <mergeCell ref="A1:F1"/>
  </mergeCells>
  <phoneticPr fontId="23" type="noConversion"/>
  <pageMargins left="0.74803149606299213" right="0.74803149606299213" top="0.98425196850393704" bottom="0.98425196850393704" header="0.51181102362204722" footer="0.51181102362204722"/>
  <pageSetup paperSize="9" scale="70" orientation="landscape" errors="blank" r:id="rId1"/>
  <headerFooter alignWithMargins="0"/>
</worksheet>
</file>

<file path=xl/worksheets/sheet44.xml><?xml version="1.0" encoding="utf-8"?>
<worksheet xmlns="http://schemas.openxmlformats.org/spreadsheetml/2006/main" xmlns:r="http://schemas.openxmlformats.org/officeDocument/2006/relationships">
  <dimension ref="A1:C8"/>
  <sheetViews>
    <sheetView workbookViewId="0">
      <selection activeCell="B30" sqref="B30"/>
    </sheetView>
  </sheetViews>
  <sheetFormatPr defaultRowHeight="12"/>
  <cols>
    <col min="1" max="1" width="5.5" style="489" customWidth="1"/>
    <col min="2" max="2" width="81.875" style="489" customWidth="1"/>
    <col min="3" max="3" width="13.875" style="489" customWidth="1"/>
    <col min="4" max="256" width="9" style="489"/>
    <col min="257" max="257" width="5.5" style="489" customWidth="1"/>
    <col min="258" max="258" width="81.875" style="489" customWidth="1"/>
    <col min="259" max="259" width="13.875" style="489" customWidth="1"/>
    <col min="260" max="512" width="9" style="489"/>
    <col min="513" max="513" width="5.5" style="489" customWidth="1"/>
    <col min="514" max="514" width="81.875" style="489" customWidth="1"/>
    <col min="515" max="515" width="13.875" style="489" customWidth="1"/>
    <col min="516" max="768" width="9" style="489"/>
    <col min="769" max="769" width="5.5" style="489" customWidth="1"/>
    <col min="770" max="770" width="81.875" style="489" customWidth="1"/>
    <col min="771" max="771" width="13.875" style="489" customWidth="1"/>
    <col min="772" max="1024" width="9" style="489"/>
    <col min="1025" max="1025" width="5.5" style="489" customWidth="1"/>
    <col min="1026" max="1026" width="81.875" style="489" customWidth="1"/>
    <col min="1027" max="1027" width="13.875" style="489" customWidth="1"/>
    <col min="1028" max="1280" width="9" style="489"/>
    <col min="1281" max="1281" width="5.5" style="489" customWidth="1"/>
    <col min="1282" max="1282" width="81.875" style="489" customWidth="1"/>
    <col min="1283" max="1283" width="13.875" style="489" customWidth="1"/>
    <col min="1284" max="1536" width="9" style="489"/>
    <col min="1537" max="1537" width="5.5" style="489" customWidth="1"/>
    <col min="1538" max="1538" width="81.875" style="489" customWidth="1"/>
    <col min="1539" max="1539" width="13.875" style="489" customWidth="1"/>
    <col min="1540" max="1792" width="9" style="489"/>
    <col min="1793" max="1793" width="5.5" style="489" customWidth="1"/>
    <col min="1794" max="1794" width="81.875" style="489" customWidth="1"/>
    <col min="1795" max="1795" width="13.875" style="489" customWidth="1"/>
    <col min="1796" max="2048" width="9" style="489"/>
    <col min="2049" max="2049" width="5.5" style="489" customWidth="1"/>
    <col min="2050" max="2050" width="81.875" style="489" customWidth="1"/>
    <col min="2051" max="2051" width="13.875" style="489" customWidth="1"/>
    <col min="2052" max="2304" width="9" style="489"/>
    <col min="2305" max="2305" width="5.5" style="489" customWidth="1"/>
    <col min="2306" max="2306" width="81.875" style="489" customWidth="1"/>
    <col min="2307" max="2307" width="13.875" style="489" customWidth="1"/>
    <col min="2308" max="2560" width="9" style="489"/>
    <col min="2561" max="2561" width="5.5" style="489" customWidth="1"/>
    <col min="2562" max="2562" width="81.875" style="489" customWidth="1"/>
    <col min="2563" max="2563" width="13.875" style="489" customWidth="1"/>
    <col min="2564" max="2816" width="9" style="489"/>
    <col min="2817" max="2817" width="5.5" style="489" customWidth="1"/>
    <col min="2818" max="2818" width="81.875" style="489" customWidth="1"/>
    <col min="2819" max="2819" width="13.875" style="489" customWidth="1"/>
    <col min="2820" max="3072" width="9" style="489"/>
    <col min="3073" max="3073" width="5.5" style="489" customWidth="1"/>
    <col min="3074" max="3074" width="81.875" style="489" customWidth="1"/>
    <col min="3075" max="3075" width="13.875" style="489" customWidth="1"/>
    <col min="3076" max="3328" width="9" style="489"/>
    <col min="3329" max="3329" width="5.5" style="489" customWidth="1"/>
    <col min="3330" max="3330" width="81.875" style="489" customWidth="1"/>
    <col min="3331" max="3331" width="13.875" style="489" customWidth="1"/>
    <col min="3332" max="3584" width="9" style="489"/>
    <col min="3585" max="3585" width="5.5" style="489" customWidth="1"/>
    <col min="3586" max="3586" width="81.875" style="489" customWidth="1"/>
    <col min="3587" max="3587" width="13.875" style="489" customWidth="1"/>
    <col min="3588" max="3840" width="9" style="489"/>
    <col min="3841" max="3841" width="5.5" style="489" customWidth="1"/>
    <col min="3842" max="3842" width="81.875" style="489" customWidth="1"/>
    <col min="3843" max="3843" width="13.875" style="489" customWidth="1"/>
    <col min="3844" max="4096" width="9" style="489"/>
    <col min="4097" max="4097" width="5.5" style="489" customWidth="1"/>
    <col min="4098" max="4098" width="81.875" style="489" customWidth="1"/>
    <col min="4099" max="4099" width="13.875" style="489" customWidth="1"/>
    <col min="4100" max="4352" width="9" style="489"/>
    <col min="4353" max="4353" width="5.5" style="489" customWidth="1"/>
    <col min="4354" max="4354" width="81.875" style="489" customWidth="1"/>
    <col min="4355" max="4355" width="13.875" style="489" customWidth="1"/>
    <col min="4356" max="4608" width="9" style="489"/>
    <col min="4609" max="4609" width="5.5" style="489" customWidth="1"/>
    <col min="4610" max="4610" width="81.875" style="489" customWidth="1"/>
    <col min="4611" max="4611" width="13.875" style="489" customWidth="1"/>
    <col min="4612" max="4864" width="9" style="489"/>
    <col min="4865" max="4865" width="5.5" style="489" customWidth="1"/>
    <col min="4866" max="4866" width="81.875" style="489" customWidth="1"/>
    <col min="4867" max="4867" width="13.875" style="489" customWidth="1"/>
    <col min="4868" max="5120" width="9" style="489"/>
    <col min="5121" max="5121" width="5.5" style="489" customWidth="1"/>
    <col min="5122" max="5122" width="81.875" style="489" customWidth="1"/>
    <col min="5123" max="5123" width="13.875" style="489" customWidth="1"/>
    <col min="5124" max="5376" width="9" style="489"/>
    <col min="5377" max="5377" width="5.5" style="489" customWidth="1"/>
    <col min="5378" max="5378" width="81.875" style="489" customWidth="1"/>
    <col min="5379" max="5379" width="13.875" style="489" customWidth="1"/>
    <col min="5380" max="5632" width="9" style="489"/>
    <col min="5633" max="5633" width="5.5" style="489" customWidth="1"/>
    <col min="5634" max="5634" width="81.875" style="489" customWidth="1"/>
    <col min="5635" max="5635" width="13.875" style="489" customWidth="1"/>
    <col min="5636" max="5888" width="9" style="489"/>
    <col min="5889" max="5889" width="5.5" style="489" customWidth="1"/>
    <col min="5890" max="5890" width="81.875" style="489" customWidth="1"/>
    <col min="5891" max="5891" width="13.875" style="489" customWidth="1"/>
    <col min="5892" max="6144" width="9" style="489"/>
    <col min="6145" max="6145" width="5.5" style="489" customWidth="1"/>
    <col min="6146" max="6146" width="81.875" style="489" customWidth="1"/>
    <col min="6147" max="6147" width="13.875" style="489" customWidth="1"/>
    <col min="6148" max="6400" width="9" style="489"/>
    <col min="6401" max="6401" width="5.5" style="489" customWidth="1"/>
    <col min="6402" max="6402" width="81.875" style="489" customWidth="1"/>
    <col min="6403" max="6403" width="13.875" style="489" customWidth="1"/>
    <col min="6404" max="6656" width="9" style="489"/>
    <col min="6657" max="6657" width="5.5" style="489" customWidth="1"/>
    <col min="6658" max="6658" width="81.875" style="489" customWidth="1"/>
    <col min="6659" max="6659" width="13.875" style="489" customWidth="1"/>
    <col min="6660" max="6912" width="9" style="489"/>
    <col min="6913" max="6913" width="5.5" style="489" customWidth="1"/>
    <col min="6914" max="6914" width="81.875" style="489" customWidth="1"/>
    <col min="6915" max="6915" width="13.875" style="489" customWidth="1"/>
    <col min="6916" max="7168" width="9" style="489"/>
    <col min="7169" max="7169" width="5.5" style="489" customWidth="1"/>
    <col min="7170" max="7170" width="81.875" style="489" customWidth="1"/>
    <col min="7171" max="7171" width="13.875" style="489" customWidth="1"/>
    <col min="7172" max="7424" width="9" style="489"/>
    <col min="7425" max="7425" width="5.5" style="489" customWidth="1"/>
    <col min="7426" max="7426" width="81.875" style="489" customWidth="1"/>
    <col min="7427" max="7427" width="13.875" style="489" customWidth="1"/>
    <col min="7428" max="7680" width="9" style="489"/>
    <col min="7681" max="7681" width="5.5" style="489" customWidth="1"/>
    <col min="7682" max="7682" width="81.875" style="489" customWidth="1"/>
    <col min="7683" max="7683" width="13.875" style="489" customWidth="1"/>
    <col min="7684" max="7936" width="9" style="489"/>
    <col min="7937" max="7937" width="5.5" style="489" customWidth="1"/>
    <col min="7938" max="7938" width="81.875" style="489" customWidth="1"/>
    <col min="7939" max="7939" width="13.875" style="489" customWidth="1"/>
    <col min="7940" max="8192" width="9" style="489"/>
    <col min="8193" max="8193" width="5.5" style="489" customWidth="1"/>
    <col min="8194" max="8194" width="81.875" style="489" customWidth="1"/>
    <col min="8195" max="8195" width="13.875" style="489" customWidth="1"/>
    <col min="8196" max="8448" width="9" style="489"/>
    <col min="8449" max="8449" width="5.5" style="489" customWidth="1"/>
    <col min="8450" max="8450" width="81.875" style="489" customWidth="1"/>
    <col min="8451" max="8451" width="13.875" style="489" customWidth="1"/>
    <col min="8452" max="8704" width="9" style="489"/>
    <col min="8705" max="8705" width="5.5" style="489" customWidth="1"/>
    <col min="8706" max="8706" width="81.875" style="489" customWidth="1"/>
    <col min="8707" max="8707" width="13.875" style="489" customWidth="1"/>
    <col min="8708" max="8960" width="9" style="489"/>
    <col min="8961" max="8961" width="5.5" style="489" customWidth="1"/>
    <col min="8962" max="8962" width="81.875" style="489" customWidth="1"/>
    <col min="8963" max="8963" width="13.875" style="489" customWidth="1"/>
    <col min="8964" max="9216" width="9" style="489"/>
    <col min="9217" max="9217" width="5.5" style="489" customWidth="1"/>
    <col min="9218" max="9218" width="81.875" style="489" customWidth="1"/>
    <col min="9219" max="9219" width="13.875" style="489" customWidth="1"/>
    <col min="9220" max="9472" width="9" style="489"/>
    <col min="9473" max="9473" width="5.5" style="489" customWidth="1"/>
    <col min="9474" max="9474" width="81.875" style="489" customWidth="1"/>
    <col min="9475" max="9475" width="13.875" style="489" customWidth="1"/>
    <col min="9476" max="9728" width="9" style="489"/>
    <col min="9729" max="9729" width="5.5" style="489" customWidth="1"/>
    <col min="9730" max="9730" width="81.875" style="489" customWidth="1"/>
    <col min="9731" max="9731" width="13.875" style="489" customWidth="1"/>
    <col min="9732" max="9984" width="9" style="489"/>
    <col min="9985" max="9985" width="5.5" style="489" customWidth="1"/>
    <col min="9986" max="9986" width="81.875" style="489" customWidth="1"/>
    <col min="9987" max="9987" width="13.875" style="489" customWidth="1"/>
    <col min="9988" max="10240" width="9" style="489"/>
    <col min="10241" max="10241" width="5.5" style="489" customWidth="1"/>
    <col min="10242" max="10242" width="81.875" style="489" customWidth="1"/>
    <col min="10243" max="10243" width="13.875" style="489" customWidth="1"/>
    <col min="10244" max="10496" width="9" style="489"/>
    <col min="10497" max="10497" width="5.5" style="489" customWidth="1"/>
    <col min="10498" max="10498" width="81.875" style="489" customWidth="1"/>
    <col min="10499" max="10499" width="13.875" style="489" customWidth="1"/>
    <col min="10500" max="10752" width="9" style="489"/>
    <col min="10753" max="10753" width="5.5" style="489" customWidth="1"/>
    <col min="10754" max="10754" width="81.875" style="489" customWidth="1"/>
    <col min="10755" max="10755" width="13.875" style="489" customWidth="1"/>
    <col min="10756" max="11008" width="9" style="489"/>
    <col min="11009" max="11009" width="5.5" style="489" customWidth="1"/>
    <col min="11010" max="11010" width="81.875" style="489" customWidth="1"/>
    <col min="11011" max="11011" width="13.875" style="489" customWidth="1"/>
    <col min="11012" max="11264" width="9" style="489"/>
    <col min="11265" max="11265" width="5.5" style="489" customWidth="1"/>
    <col min="11266" max="11266" width="81.875" style="489" customWidth="1"/>
    <col min="11267" max="11267" width="13.875" style="489" customWidth="1"/>
    <col min="11268" max="11520" width="9" style="489"/>
    <col min="11521" max="11521" width="5.5" style="489" customWidth="1"/>
    <col min="11522" max="11522" width="81.875" style="489" customWidth="1"/>
    <col min="11523" max="11523" width="13.875" style="489" customWidth="1"/>
    <col min="11524" max="11776" width="9" style="489"/>
    <col min="11777" max="11777" width="5.5" style="489" customWidth="1"/>
    <col min="11778" max="11778" width="81.875" style="489" customWidth="1"/>
    <col min="11779" max="11779" width="13.875" style="489" customWidth="1"/>
    <col min="11780" max="12032" width="9" style="489"/>
    <col min="12033" max="12033" width="5.5" style="489" customWidth="1"/>
    <col min="12034" max="12034" width="81.875" style="489" customWidth="1"/>
    <col min="12035" max="12035" width="13.875" style="489" customWidth="1"/>
    <col min="12036" max="12288" width="9" style="489"/>
    <col min="12289" max="12289" width="5.5" style="489" customWidth="1"/>
    <col min="12290" max="12290" width="81.875" style="489" customWidth="1"/>
    <col min="12291" max="12291" width="13.875" style="489" customWidth="1"/>
    <col min="12292" max="12544" width="9" style="489"/>
    <col min="12545" max="12545" width="5.5" style="489" customWidth="1"/>
    <col min="12546" max="12546" width="81.875" style="489" customWidth="1"/>
    <col min="12547" max="12547" width="13.875" style="489" customWidth="1"/>
    <col min="12548" max="12800" width="9" style="489"/>
    <col min="12801" max="12801" width="5.5" style="489" customWidth="1"/>
    <col min="12802" max="12802" width="81.875" style="489" customWidth="1"/>
    <col min="12803" max="12803" width="13.875" style="489" customWidth="1"/>
    <col min="12804" max="13056" width="9" style="489"/>
    <col min="13057" max="13057" width="5.5" style="489" customWidth="1"/>
    <col min="13058" max="13058" width="81.875" style="489" customWidth="1"/>
    <col min="13059" max="13059" width="13.875" style="489" customWidth="1"/>
    <col min="13060" max="13312" width="9" style="489"/>
    <col min="13313" max="13313" width="5.5" style="489" customWidth="1"/>
    <col min="13314" max="13314" width="81.875" style="489" customWidth="1"/>
    <col min="13315" max="13315" width="13.875" style="489" customWidth="1"/>
    <col min="13316" max="13568" width="9" style="489"/>
    <col min="13569" max="13569" width="5.5" style="489" customWidth="1"/>
    <col min="13570" max="13570" width="81.875" style="489" customWidth="1"/>
    <col min="13571" max="13571" width="13.875" style="489" customWidth="1"/>
    <col min="13572" max="13824" width="9" style="489"/>
    <col min="13825" max="13825" width="5.5" style="489" customWidth="1"/>
    <col min="13826" max="13826" width="81.875" style="489" customWidth="1"/>
    <col min="13827" max="13827" width="13.875" style="489" customWidth="1"/>
    <col min="13828" max="14080" width="9" style="489"/>
    <col min="14081" max="14081" width="5.5" style="489" customWidth="1"/>
    <col min="14082" max="14082" width="81.875" style="489" customWidth="1"/>
    <col min="14083" max="14083" width="13.875" style="489" customWidth="1"/>
    <col min="14084" max="14336" width="9" style="489"/>
    <col min="14337" max="14337" width="5.5" style="489" customWidth="1"/>
    <col min="14338" max="14338" width="81.875" style="489" customWidth="1"/>
    <col min="14339" max="14339" width="13.875" style="489" customWidth="1"/>
    <col min="14340" max="14592" width="9" style="489"/>
    <col min="14593" max="14593" width="5.5" style="489" customWidth="1"/>
    <col min="14594" max="14594" width="81.875" style="489" customWidth="1"/>
    <col min="14595" max="14595" width="13.875" style="489" customWidth="1"/>
    <col min="14596" max="14848" width="9" style="489"/>
    <col min="14849" max="14849" width="5.5" style="489" customWidth="1"/>
    <col min="14850" max="14850" width="81.875" style="489" customWidth="1"/>
    <col min="14851" max="14851" width="13.875" style="489" customWidth="1"/>
    <col min="14852" max="15104" width="9" style="489"/>
    <col min="15105" max="15105" width="5.5" style="489" customWidth="1"/>
    <col min="15106" max="15106" width="81.875" style="489" customWidth="1"/>
    <col min="15107" max="15107" width="13.875" style="489" customWidth="1"/>
    <col min="15108" max="15360" width="9" style="489"/>
    <col min="15361" max="15361" width="5.5" style="489" customWidth="1"/>
    <col min="15362" max="15362" width="81.875" style="489" customWidth="1"/>
    <col min="15363" max="15363" width="13.875" style="489" customWidth="1"/>
    <col min="15364" max="15616" width="9" style="489"/>
    <col min="15617" max="15617" width="5.5" style="489" customWidth="1"/>
    <col min="15618" max="15618" width="81.875" style="489" customWidth="1"/>
    <col min="15619" max="15619" width="13.875" style="489" customWidth="1"/>
    <col min="15620" max="15872" width="9" style="489"/>
    <col min="15873" max="15873" width="5.5" style="489" customWidth="1"/>
    <col min="15874" max="15874" width="81.875" style="489" customWidth="1"/>
    <col min="15875" max="15875" width="13.875" style="489" customWidth="1"/>
    <col min="15876" max="16128" width="9" style="489"/>
    <col min="16129" max="16129" width="5.5" style="489" customWidth="1"/>
    <col min="16130" max="16130" width="81.875" style="489" customWidth="1"/>
    <col min="16131" max="16131" width="13.875" style="489" customWidth="1"/>
    <col min="16132" max="16384" width="9" style="489"/>
  </cols>
  <sheetData>
    <row r="1" spans="1:3" s="507" customFormat="1" ht="48" customHeight="1"/>
    <row r="2" spans="1:3" s="507" customFormat="1" ht="36.75">
      <c r="A2" s="639" t="s">
        <v>3388</v>
      </c>
      <c r="B2" s="639"/>
      <c r="C2" s="639"/>
    </row>
    <row r="3" spans="1:3" s="507" customFormat="1" ht="42.75" customHeight="1">
      <c r="A3" s="536"/>
      <c r="B3" s="536"/>
      <c r="C3" s="536"/>
    </row>
    <row r="4" spans="1:3" s="507" customFormat="1" ht="42.75" customHeight="1">
      <c r="A4" s="536"/>
      <c r="B4" s="511" t="s">
        <v>3389</v>
      </c>
      <c r="C4" s="510" t="s">
        <v>3390</v>
      </c>
    </row>
    <row r="5" spans="1:3" s="507" customFormat="1" ht="42.75" customHeight="1">
      <c r="A5" s="536"/>
      <c r="B5" s="511" t="s">
        <v>3391</v>
      </c>
      <c r="C5" s="510" t="s">
        <v>3392</v>
      </c>
    </row>
    <row r="6" spans="1:3" s="507" customFormat="1" ht="42.75" customHeight="1">
      <c r="A6" s="536"/>
      <c r="B6" s="511" t="s">
        <v>3393</v>
      </c>
      <c r="C6" s="510" t="s">
        <v>3394</v>
      </c>
    </row>
    <row r="7" spans="1:3" s="507" customFormat="1" ht="42.75" customHeight="1">
      <c r="A7" s="536"/>
      <c r="B7" s="511" t="s">
        <v>3395</v>
      </c>
      <c r="C7" s="510" t="s">
        <v>3396</v>
      </c>
    </row>
    <row r="8" spans="1:3" s="507" customFormat="1" ht="42.75" customHeight="1">
      <c r="A8" s="536"/>
      <c r="B8" s="511" t="s">
        <v>3397</v>
      </c>
      <c r="C8" s="510" t="s">
        <v>3398</v>
      </c>
    </row>
  </sheetData>
  <mergeCells count="1">
    <mergeCell ref="A2:C2"/>
  </mergeCells>
  <phoneticPr fontId="94" type="noConversion"/>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dimension ref="A1:I33"/>
  <sheetViews>
    <sheetView workbookViewId="0">
      <selection activeCell="E10" sqref="E10"/>
    </sheetView>
  </sheetViews>
  <sheetFormatPr defaultRowHeight="12"/>
  <cols>
    <col min="1" max="1" width="23" style="469" bestFit="1" customWidth="1"/>
    <col min="2" max="9" width="12.875" style="469" customWidth="1"/>
    <col min="10" max="256" width="9" style="469"/>
    <col min="257" max="257" width="23" style="469" bestFit="1" customWidth="1"/>
    <col min="258" max="265" width="12.875" style="469" customWidth="1"/>
    <col min="266" max="512" width="9" style="469"/>
    <col min="513" max="513" width="23" style="469" bestFit="1" customWidth="1"/>
    <col min="514" max="521" width="12.875" style="469" customWidth="1"/>
    <col min="522" max="768" width="9" style="469"/>
    <col min="769" max="769" width="23" style="469" bestFit="1" customWidth="1"/>
    <col min="770" max="777" width="12.875" style="469" customWidth="1"/>
    <col min="778" max="1024" width="9" style="469"/>
    <col min="1025" max="1025" width="23" style="469" bestFit="1" customWidth="1"/>
    <col min="1026" max="1033" width="12.875" style="469" customWidth="1"/>
    <col min="1034" max="1280" width="9" style="469"/>
    <col min="1281" max="1281" width="23" style="469" bestFit="1" customWidth="1"/>
    <col min="1282" max="1289" width="12.875" style="469" customWidth="1"/>
    <col min="1290" max="1536" width="9" style="469"/>
    <col min="1537" max="1537" width="23" style="469" bestFit="1" customWidth="1"/>
    <col min="1538" max="1545" width="12.875" style="469" customWidth="1"/>
    <col min="1546" max="1792" width="9" style="469"/>
    <col min="1793" max="1793" width="23" style="469" bestFit="1" customWidth="1"/>
    <col min="1794" max="1801" width="12.875" style="469" customWidth="1"/>
    <col min="1802" max="2048" width="9" style="469"/>
    <col min="2049" max="2049" width="23" style="469" bestFit="1" customWidth="1"/>
    <col min="2050" max="2057" width="12.875" style="469" customWidth="1"/>
    <col min="2058" max="2304" width="9" style="469"/>
    <col min="2305" max="2305" width="23" style="469" bestFit="1" customWidth="1"/>
    <col min="2306" max="2313" width="12.875" style="469" customWidth="1"/>
    <col min="2314" max="2560" width="9" style="469"/>
    <col min="2561" max="2561" width="23" style="469" bestFit="1" customWidth="1"/>
    <col min="2562" max="2569" width="12.875" style="469" customWidth="1"/>
    <col min="2570" max="2816" width="9" style="469"/>
    <col min="2817" max="2817" width="23" style="469" bestFit="1" customWidth="1"/>
    <col min="2818" max="2825" width="12.875" style="469" customWidth="1"/>
    <col min="2826" max="3072" width="9" style="469"/>
    <col min="3073" max="3073" width="23" style="469" bestFit="1" customWidth="1"/>
    <col min="3074" max="3081" width="12.875" style="469" customWidth="1"/>
    <col min="3082" max="3328" width="9" style="469"/>
    <col min="3329" max="3329" width="23" style="469" bestFit="1" customWidth="1"/>
    <col min="3330" max="3337" width="12.875" style="469" customWidth="1"/>
    <col min="3338" max="3584" width="9" style="469"/>
    <col min="3585" max="3585" width="23" style="469" bestFit="1" customWidth="1"/>
    <col min="3586" max="3593" width="12.875" style="469" customWidth="1"/>
    <col min="3594" max="3840" width="9" style="469"/>
    <col min="3841" max="3841" width="23" style="469" bestFit="1" customWidth="1"/>
    <col min="3842" max="3849" width="12.875" style="469" customWidth="1"/>
    <col min="3850" max="4096" width="9" style="469"/>
    <col min="4097" max="4097" width="23" style="469" bestFit="1" customWidth="1"/>
    <col min="4098" max="4105" width="12.875" style="469" customWidth="1"/>
    <col min="4106" max="4352" width="9" style="469"/>
    <col min="4353" max="4353" width="23" style="469" bestFit="1" customWidth="1"/>
    <col min="4354" max="4361" width="12.875" style="469" customWidth="1"/>
    <col min="4362" max="4608" width="9" style="469"/>
    <col min="4609" max="4609" width="23" style="469" bestFit="1" customWidth="1"/>
    <col min="4610" max="4617" width="12.875" style="469" customWidth="1"/>
    <col min="4618" max="4864" width="9" style="469"/>
    <col min="4865" max="4865" width="23" style="469" bestFit="1" customWidth="1"/>
    <col min="4866" max="4873" width="12.875" style="469" customWidth="1"/>
    <col min="4874" max="5120" width="9" style="469"/>
    <col min="5121" max="5121" width="23" style="469" bestFit="1" customWidth="1"/>
    <col min="5122" max="5129" width="12.875" style="469" customWidth="1"/>
    <col min="5130" max="5376" width="9" style="469"/>
    <col min="5377" max="5377" width="23" style="469" bestFit="1" customWidth="1"/>
    <col min="5378" max="5385" width="12.875" style="469" customWidth="1"/>
    <col min="5386" max="5632" width="9" style="469"/>
    <col min="5633" max="5633" width="23" style="469" bestFit="1" customWidth="1"/>
    <col min="5634" max="5641" width="12.875" style="469" customWidth="1"/>
    <col min="5642" max="5888" width="9" style="469"/>
    <col min="5889" max="5889" width="23" style="469" bestFit="1" customWidth="1"/>
    <col min="5890" max="5897" width="12.875" style="469" customWidth="1"/>
    <col min="5898" max="6144" width="9" style="469"/>
    <col min="6145" max="6145" width="23" style="469" bestFit="1" customWidth="1"/>
    <col min="6146" max="6153" width="12.875" style="469" customWidth="1"/>
    <col min="6154" max="6400" width="9" style="469"/>
    <col min="6401" max="6401" width="23" style="469" bestFit="1" customWidth="1"/>
    <col min="6402" max="6409" width="12.875" style="469" customWidth="1"/>
    <col min="6410" max="6656" width="9" style="469"/>
    <col min="6657" max="6657" width="23" style="469" bestFit="1" customWidth="1"/>
    <col min="6658" max="6665" width="12.875" style="469" customWidth="1"/>
    <col min="6666" max="6912" width="9" style="469"/>
    <col min="6913" max="6913" width="23" style="469" bestFit="1" customWidth="1"/>
    <col min="6914" max="6921" width="12.875" style="469" customWidth="1"/>
    <col min="6922" max="7168" width="9" style="469"/>
    <col min="7169" max="7169" width="23" style="469" bestFit="1" customWidth="1"/>
    <col min="7170" max="7177" width="12.875" style="469" customWidth="1"/>
    <col min="7178" max="7424" width="9" style="469"/>
    <col min="7425" max="7425" width="23" style="469" bestFit="1" customWidth="1"/>
    <col min="7426" max="7433" width="12.875" style="469" customWidth="1"/>
    <col min="7434" max="7680" width="9" style="469"/>
    <col min="7681" max="7681" width="23" style="469" bestFit="1" customWidth="1"/>
    <col min="7682" max="7689" width="12.875" style="469" customWidth="1"/>
    <col min="7690" max="7936" width="9" style="469"/>
    <col min="7937" max="7937" width="23" style="469" bestFit="1" customWidth="1"/>
    <col min="7938" max="7945" width="12.875" style="469" customWidth="1"/>
    <col min="7946" max="8192" width="9" style="469"/>
    <col min="8193" max="8193" width="23" style="469" bestFit="1" customWidth="1"/>
    <col min="8194" max="8201" width="12.875" style="469" customWidth="1"/>
    <col min="8202" max="8448" width="9" style="469"/>
    <col min="8449" max="8449" width="23" style="469" bestFit="1" customWidth="1"/>
    <col min="8450" max="8457" width="12.875" style="469" customWidth="1"/>
    <col min="8458" max="8704" width="9" style="469"/>
    <col min="8705" max="8705" width="23" style="469" bestFit="1" customWidth="1"/>
    <col min="8706" max="8713" width="12.875" style="469" customWidth="1"/>
    <col min="8714" max="8960" width="9" style="469"/>
    <col min="8961" max="8961" width="23" style="469" bestFit="1" customWidth="1"/>
    <col min="8962" max="8969" width="12.875" style="469" customWidth="1"/>
    <col min="8970" max="9216" width="9" style="469"/>
    <col min="9217" max="9217" width="23" style="469" bestFit="1" customWidth="1"/>
    <col min="9218" max="9225" width="12.875" style="469" customWidth="1"/>
    <col min="9226" max="9472" width="9" style="469"/>
    <col min="9473" max="9473" width="23" style="469" bestFit="1" customWidth="1"/>
    <col min="9474" max="9481" width="12.875" style="469" customWidth="1"/>
    <col min="9482" max="9728" width="9" style="469"/>
    <col min="9729" max="9729" width="23" style="469" bestFit="1" customWidth="1"/>
    <col min="9730" max="9737" width="12.875" style="469" customWidth="1"/>
    <col min="9738" max="9984" width="9" style="469"/>
    <col min="9985" max="9985" width="23" style="469" bestFit="1" customWidth="1"/>
    <col min="9986" max="9993" width="12.875" style="469" customWidth="1"/>
    <col min="9994" max="10240" width="9" style="469"/>
    <col min="10241" max="10241" width="23" style="469" bestFit="1" customWidth="1"/>
    <col min="10242" max="10249" width="12.875" style="469" customWidth="1"/>
    <col min="10250" max="10496" width="9" style="469"/>
    <col min="10497" max="10497" width="23" style="469" bestFit="1" customWidth="1"/>
    <col min="10498" max="10505" width="12.875" style="469" customWidth="1"/>
    <col min="10506" max="10752" width="9" style="469"/>
    <col min="10753" max="10753" width="23" style="469" bestFit="1" customWidth="1"/>
    <col min="10754" max="10761" width="12.875" style="469" customWidth="1"/>
    <col min="10762" max="11008" width="9" style="469"/>
    <col min="11009" max="11009" width="23" style="469" bestFit="1" customWidth="1"/>
    <col min="11010" max="11017" width="12.875" style="469" customWidth="1"/>
    <col min="11018" max="11264" width="9" style="469"/>
    <col min="11265" max="11265" width="23" style="469" bestFit="1" customWidth="1"/>
    <col min="11266" max="11273" width="12.875" style="469" customWidth="1"/>
    <col min="11274" max="11520" width="9" style="469"/>
    <col min="11521" max="11521" width="23" style="469" bestFit="1" customWidth="1"/>
    <col min="11522" max="11529" width="12.875" style="469" customWidth="1"/>
    <col min="11530" max="11776" width="9" style="469"/>
    <col min="11777" max="11777" width="23" style="469" bestFit="1" customWidth="1"/>
    <col min="11778" max="11785" width="12.875" style="469" customWidth="1"/>
    <col min="11786" max="12032" width="9" style="469"/>
    <col min="12033" max="12033" width="23" style="469" bestFit="1" customWidth="1"/>
    <col min="12034" max="12041" width="12.875" style="469" customWidth="1"/>
    <col min="12042" max="12288" width="9" style="469"/>
    <col min="12289" max="12289" width="23" style="469" bestFit="1" customWidth="1"/>
    <col min="12290" max="12297" width="12.875" style="469" customWidth="1"/>
    <col min="12298" max="12544" width="9" style="469"/>
    <col min="12545" max="12545" width="23" style="469" bestFit="1" customWidth="1"/>
    <col min="12546" max="12553" width="12.875" style="469" customWidth="1"/>
    <col min="12554" max="12800" width="9" style="469"/>
    <col min="12801" max="12801" width="23" style="469" bestFit="1" customWidth="1"/>
    <col min="12802" max="12809" width="12.875" style="469" customWidth="1"/>
    <col min="12810" max="13056" width="9" style="469"/>
    <col min="13057" max="13057" width="23" style="469" bestFit="1" customWidth="1"/>
    <col min="13058" max="13065" width="12.875" style="469" customWidth="1"/>
    <col min="13066" max="13312" width="9" style="469"/>
    <col min="13313" max="13313" width="23" style="469" bestFit="1" customWidth="1"/>
    <col min="13314" max="13321" width="12.875" style="469" customWidth="1"/>
    <col min="13322" max="13568" width="9" style="469"/>
    <col min="13569" max="13569" width="23" style="469" bestFit="1" customWidth="1"/>
    <col min="13570" max="13577" width="12.875" style="469" customWidth="1"/>
    <col min="13578" max="13824" width="9" style="469"/>
    <col min="13825" max="13825" width="23" style="469" bestFit="1" customWidth="1"/>
    <col min="13826" max="13833" width="12.875" style="469" customWidth="1"/>
    <col min="13834" max="14080" width="9" style="469"/>
    <col min="14081" max="14081" width="23" style="469" bestFit="1" customWidth="1"/>
    <col min="14082" max="14089" width="12.875" style="469" customWidth="1"/>
    <col min="14090" max="14336" width="9" style="469"/>
    <col min="14337" max="14337" width="23" style="469" bestFit="1" customWidth="1"/>
    <col min="14338" max="14345" width="12.875" style="469" customWidth="1"/>
    <col min="14346" max="14592" width="9" style="469"/>
    <col min="14593" max="14593" width="23" style="469" bestFit="1" customWidth="1"/>
    <col min="14594" max="14601" width="12.875" style="469" customWidth="1"/>
    <col min="14602" max="14848" width="9" style="469"/>
    <col min="14849" max="14849" width="23" style="469" bestFit="1" customWidth="1"/>
    <col min="14850" max="14857" width="12.875" style="469" customWidth="1"/>
    <col min="14858" max="15104" width="9" style="469"/>
    <col min="15105" max="15105" width="23" style="469" bestFit="1" customWidth="1"/>
    <col min="15106" max="15113" width="12.875" style="469" customWidth="1"/>
    <col min="15114" max="15360" width="9" style="469"/>
    <col min="15361" max="15361" width="23" style="469" bestFit="1" customWidth="1"/>
    <col min="15362" max="15369" width="12.875" style="469" customWidth="1"/>
    <col min="15370" max="15616" width="9" style="469"/>
    <col min="15617" max="15617" width="23" style="469" bestFit="1" customWidth="1"/>
    <col min="15618" max="15625" width="12.875" style="469" customWidth="1"/>
    <col min="15626" max="15872" width="9" style="469"/>
    <col min="15873" max="15873" width="23" style="469" bestFit="1" customWidth="1"/>
    <col min="15874" max="15881" width="12.875" style="469" customWidth="1"/>
    <col min="15882" max="16128" width="9" style="469"/>
    <col min="16129" max="16129" width="23" style="469" bestFit="1" customWidth="1"/>
    <col min="16130" max="16137" width="12.875" style="469" customWidth="1"/>
    <col min="16138" max="16384" width="9" style="469"/>
  </cols>
  <sheetData>
    <row r="1" spans="1:9" ht="36.75" customHeight="1">
      <c r="A1" s="640" t="s">
        <v>3328</v>
      </c>
      <c r="B1" s="640"/>
      <c r="C1" s="640"/>
      <c r="D1" s="640"/>
      <c r="E1" s="640"/>
      <c r="F1" s="640"/>
      <c r="G1" s="640"/>
      <c r="H1" s="640"/>
      <c r="I1" s="640"/>
    </row>
    <row r="2" spans="1:9" s="471" customFormat="1" ht="18.75" customHeight="1">
      <c r="A2" s="470"/>
      <c r="B2" s="470"/>
      <c r="C2" s="470"/>
      <c r="D2" s="470"/>
      <c r="E2" s="470"/>
      <c r="F2" s="470"/>
      <c r="G2" s="470"/>
      <c r="H2" s="641" t="s">
        <v>3329</v>
      </c>
      <c r="I2" s="641"/>
    </row>
    <row r="3" spans="1:9" s="476" customFormat="1" ht="18.75" customHeight="1" thickBot="1">
      <c r="A3" s="472" t="s">
        <v>3330</v>
      </c>
      <c r="B3" s="473"/>
      <c r="C3" s="474"/>
      <c r="D3" s="475"/>
      <c r="E3" s="475"/>
      <c r="F3" s="475"/>
      <c r="G3" s="475"/>
      <c r="H3" s="641" t="s">
        <v>3331</v>
      </c>
      <c r="I3" s="641"/>
    </row>
    <row r="4" spans="1:9" s="477" customFormat="1" ht="33" customHeight="1">
      <c r="A4" s="642" t="s">
        <v>3332</v>
      </c>
      <c r="B4" s="644" t="s">
        <v>3333</v>
      </c>
      <c r="C4" s="645"/>
      <c r="D4" s="646" t="s">
        <v>3334</v>
      </c>
      <c r="E4" s="647"/>
      <c r="F4" s="646" t="s">
        <v>3335</v>
      </c>
      <c r="G4" s="647"/>
      <c r="H4" s="646" t="s">
        <v>3336</v>
      </c>
      <c r="I4" s="645"/>
    </row>
    <row r="5" spans="1:9" s="477" customFormat="1" ht="27.75" customHeight="1" thickBot="1">
      <c r="A5" s="643"/>
      <c r="B5" s="478" t="s">
        <v>1431</v>
      </c>
      <c r="C5" s="479" t="s">
        <v>1432</v>
      </c>
      <c r="D5" s="480" t="s">
        <v>1431</v>
      </c>
      <c r="E5" s="480" t="s">
        <v>1432</v>
      </c>
      <c r="F5" s="480" t="s">
        <v>1431</v>
      </c>
      <c r="G5" s="480" t="s">
        <v>1432</v>
      </c>
      <c r="H5" s="480" t="s">
        <v>1431</v>
      </c>
      <c r="I5" s="479" t="s">
        <v>1432</v>
      </c>
    </row>
    <row r="6" spans="1:9" s="477" customFormat="1" ht="30" customHeight="1">
      <c r="A6" s="481" t="s">
        <v>1433</v>
      </c>
      <c r="B6" s="537">
        <f t="shared" ref="B6:C15" si="0">D6+F6+H6</f>
        <v>11450812479.66</v>
      </c>
      <c r="C6" s="538">
        <f t="shared" si="0"/>
        <v>13862809713.52</v>
      </c>
      <c r="D6" s="539">
        <f t="shared" ref="D6:I6" si="1">SUM(D7:D10)+D12</f>
        <v>1142631541.1400001</v>
      </c>
      <c r="E6" s="539">
        <f t="shared" si="1"/>
        <v>1344533061.5499997</v>
      </c>
      <c r="F6" s="539">
        <f t="shared" si="1"/>
        <v>4983242525.3899994</v>
      </c>
      <c r="G6" s="539">
        <f t="shared" si="1"/>
        <v>6587065020.2600002</v>
      </c>
      <c r="H6" s="539">
        <f t="shared" si="1"/>
        <v>5324938413.1300001</v>
      </c>
      <c r="I6" s="538">
        <f t="shared" si="1"/>
        <v>5931211631.71</v>
      </c>
    </row>
    <row r="7" spans="1:9" s="477" customFormat="1" ht="30" customHeight="1">
      <c r="A7" s="482" t="s">
        <v>3337</v>
      </c>
      <c r="B7" s="540">
        <f t="shared" si="0"/>
        <v>0</v>
      </c>
      <c r="C7" s="484">
        <f t="shared" si="0"/>
        <v>0</v>
      </c>
      <c r="D7" s="483"/>
      <c r="E7" s="483"/>
      <c r="F7" s="483"/>
      <c r="G7" s="483"/>
      <c r="H7" s="483"/>
      <c r="I7" s="484"/>
    </row>
    <row r="8" spans="1:9" s="477" customFormat="1" ht="30" customHeight="1">
      <c r="A8" s="482" t="s">
        <v>3338</v>
      </c>
      <c r="B8" s="540">
        <f t="shared" si="0"/>
        <v>145787161.94</v>
      </c>
      <c r="C8" s="484">
        <f t="shared" si="0"/>
        <v>366489854.97000003</v>
      </c>
      <c r="D8" s="483">
        <v>98807668.010000005</v>
      </c>
      <c r="E8" s="483">
        <v>61962524.090000004</v>
      </c>
      <c r="F8" s="483">
        <v>9578185.4399999995</v>
      </c>
      <c r="G8" s="483">
        <v>124635189.67</v>
      </c>
      <c r="H8" s="483">
        <v>37401308.490000002</v>
      </c>
      <c r="I8" s="484">
        <f>178127666.44+1764474.77</f>
        <v>179892141.21000001</v>
      </c>
    </row>
    <row r="9" spans="1:9" s="477" customFormat="1" ht="30" customHeight="1">
      <c r="A9" s="482" t="s">
        <v>3339</v>
      </c>
      <c r="B9" s="540">
        <f t="shared" si="0"/>
        <v>11302151134.110001</v>
      </c>
      <c r="C9" s="484">
        <f t="shared" si="0"/>
        <v>13485501777.290001</v>
      </c>
      <c r="D9" s="483">
        <v>1043823873.13</v>
      </c>
      <c r="E9" s="483">
        <f>1282527392.84+43144.62</f>
        <v>1282570537.4599998</v>
      </c>
      <c r="F9" s="483">
        <v>4973664339.9499998</v>
      </c>
      <c r="G9" s="483">
        <f>258778.7+6462171051.8</f>
        <v>6462429830.5</v>
      </c>
      <c r="H9" s="483">
        <v>5284662921.0300007</v>
      </c>
      <c r="I9" s="484">
        <f>712577.31+5630595765.75+4346.2+109188720.07</f>
        <v>5740501409.3299999</v>
      </c>
    </row>
    <row r="10" spans="1:9" s="477" customFormat="1" ht="30" customHeight="1">
      <c r="A10" s="482" t="s">
        <v>3340</v>
      </c>
      <c r="B10" s="540">
        <f t="shared" si="0"/>
        <v>2874183.61</v>
      </c>
      <c r="C10" s="484">
        <f t="shared" si="0"/>
        <v>10818081.26</v>
      </c>
      <c r="D10" s="483"/>
      <c r="E10" s="483"/>
      <c r="F10" s="483"/>
      <c r="G10" s="483">
        <v>0.09</v>
      </c>
      <c r="H10" s="483">
        <v>2874183.61</v>
      </c>
      <c r="I10" s="484">
        <v>10818081.17</v>
      </c>
    </row>
    <row r="11" spans="1:9" s="477" customFormat="1" ht="30" customHeight="1">
      <c r="A11" s="482" t="s">
        <v>3341</v>
      </c>
      <c r="B11" s="540">
        <f t="shared" si="0"/>
        <v>0</v>
      </c>
      <c r="C11" s="484">
        <f t="shared" si="0"/>
        <v>0</v>
      </c>
      <c r="D11" s="485"/>
      <c r="E11" s="485"/>
      <c r="F11" s="485"/>
      <c r="G11" s="485"/>
      <c r="H11" s="485"/>
      <c r="I11" s="486"/>
    </row>
    <row r="12" spans="1:9" s="477" customFormat="1" ht="30" customHeight="1">
      <c r="A12" s="482" t="s">
        <v>3342</v>
      </c>
      <c r="B12" s="540">
        <f t="shared" si="0"/>
        <v>0</v>
      </c>
      <c r="C12" s="484">
        <f t="shared" si="0"/>
        <v>0</v>
      </c>
      <c r="D12" s="483">
        <v>0</v>
      </c>
      <c r="E12" s="483">
        <v>0</v>
      </c>
      <c r="F12" s="483"/>
      <c r="G12" s="483"/>
      <c r="H12" s="483">
        <v>0</v>
      </c>
      <c r="I12" s="484"/>
    </row>
    <row r="13" spans="1:9" s="477" customFormat="1" ht="30" customHeight="1">
      <c r="A13" s="487" t="s">
        <v>1434</v>
      </c>
      <c r="B13" s="540">
        <f t="shared" si="0"/>
        <v>7972537.2300000004</v>
      </c>
      <c r="C13" s="484">
        <f t="shared" si="0"/>
        <v>37383212.060000002</v>
      </c>
      <c r="D13" s="483">
        <f t="shared" ref="D13:I13" si="2">SUM(D14:D15)</f>
        <v>4300997.74</v>
      </c>
      <c r="E13" s="483">
        <f t="shared" si="2"/>
        <v>4460906.68</v>
      </c>
      <c r="F13" s="483">
        <f t="shared" si="2"/>
        <v>500455.85</v>
      </c>
      <c r="G13" s="483">
        <f t="shared" si="2"/>
        <v>22104224.210000001</v>
      </c>
      <c r="H13" s="483">
        <f t="shared" si="2"/>
        <v>3171083.64</v>
      </c>
      <c r="I13" s="484">
        <f t="shared" si="2"/>
        <v>10818081.17</v>
      </c>
    </row>
    <row r="14" spans="1:9" s="477" customFormat="1" ht="30" customHeight="1">
      <c r="A14" s="482" t="s">
        <v>3343</v>
      </c>
      <c r="B14" s="540">
        <f t="shared" si="0"/>
        <v>0</v>
      </c>
      <c r="C14" s="484">
        <f t="shared" si="0"/>
        <v>0</v>
      </c>
      <c r="D14" s="483"/>
      <c r="E14" s="483"/>
      <c r="F14" s="483"/>
      <c r="G14" s="483"/>
      <c r="H14" s="483"/>
      <c r="I14" s="484"/>
    </row>
    <row r="15" spans="1:9" s="477" customFormat="1" ht="30" customHeight="1">
      <c r="A15" s="482" t="s">
        <v>3344</v>
      </c>
      <c r="B15" s="540">
        <f t="shared" si="0"/>
        <v>7972537.2300000004</v>
      </c>
      <c r="C15" s="484">
        <f t="shared" si="0"/>
        <v>37383212.060000002</v>
      </c>
      <c r="D15" s="483">
        <v>4300997.74</v>
      </c>
      <c r="E15" s="483">
        <v>4460906.68</v>
      </c>
      <c r="F15" s="483">
        <v>500455.85</v>
      </c>
      <c r="G15" s="483">
        <v>22104224.210000001</v>
      </c>
      <c r="H15" s="483">
        <v>3171083.64</v>
      </c>
      <c r="I15" s="484">
        <v>10818081.17</v>
      </c>
    </row>
    <row r="16" spans="1:9" s="477" customFormat="1" ht="30" customHeight="1" thickBot="1">
      <c r="A16" s="488" t="s">
        <v>1435</v>
      </c>
      <c r="B16" s="541">
        <f t="shared" ref="B16:I16" si="3">B6-B13</f>
        <v>11442839942.43</v>
      </c>
      <c r="C16" s="542">
        <f t="shared" si="3"/>
        <v>13825426501.460001</v>
      </c>
      <c r="D16" s="543">
        <f t="shared" si="3"/>
        <v>1138330543.4000001</v>
      </c>
      <c r="E16" s="543">
        <f t="shared" si="3"/>
        <v>1340072154.8699996</v>
      </c>
      <c r="F16" s="543">
        <f t="shared" si="3"/>
        <v>4982742069.539999</v>
      </c>
      <c r="G16" s="543">
        <f t="shared" si="3"/>
        <v>6564960796.0500002</v>
      </c>
      <c r="H16" s="543">
        <f t="shared" si="3"/>
        <v>5321767329.4899998</v>
      </c>
      <c r="I16" s="542">
        <f t="shared" si="3"/>
        <v>5920393550.54</v>
      </c>
    </row>
    <row r="17" s="477" customFormat="1" ht="14.25" customHeight="1"/>
    <row r="18" s="477" customFormat="1" ht="14.25" customHeight="1"/>
    <row r="19" s="477" customFormat="1" ht="14.25" customHeight="1"/>
    <row r="20" s="477" customFormat="1" ht="14.25" customHeight="1"/>
    <row r="21" s="477" customFormat="1" ht="14.25" customHeight="1"/>
    <row r="22" s="477" customFormat="1" ht="14.25" customHeight="1"/>
    <row r="23" s="477" customFormat="1" ht="14.25" customHeight="1"/>
    <row r="24" s="477" customFormat="1" ht="14.25" customHeight="1"/>
    <row r="25" s="477" customFormat="1" ht="14.25" customHeight="1"/>
    <row r="26" s="477" customFormat="1" ht="14.25" customHeight="1"/>
    <row r="27" s="477" customFormat="1" ht="14.25" customHeight="1"/>
    <row r="28" s="477" customFormat="1" ht="14.25" customHeight="1"/>
    <row r="29" s="477" customFormat="1" ht="14.25" customHeight="1"/>
    <row r="30" s="477" customFormat="1" ht="14.25" customHeight="1"/>
    <row r="31" s="477" customFormat="1" ht="14.25" customHeight="1"/>
    <row r="32" s="477" customFormat="1" ht="14.25" customHeight="1"/>
    <row r="33" s="477" customFormat="1" ht="14.25" customHeight="1"/>
  </sheetData>
  <mergeCells count="8">
    <mergeCell ref="A1:I1"/>
    <mergeCell ref="H2:I2"/>
    <mergeCell ref="H3:I3"/>
    <mergeCell ref="A4:A5"/>
    <mergeCell ref="B4:C4"/>
    <mergeCell ref="D4:E4"/>
    <mergeCell ref="F4:G4"/>
    <mergeCell ref="H4:I4"/>
  </mergeCells>
  <phoneticPr fontId="94" type="noConversion"/>
  <printOptions horizontalCentered="1" vertic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46.xml><?xml version="1.0" encoding="utf-8"?>
<worksheet xmlns="http://schemas.openxmlformats.org/spreadsheetml/2006/main" xmlns:r="http://schemas.openxmlformats.org/officeDocument/2006/relationships">
  <dimension ref="A1:D16"/>
  <sheetViews>
    <sheetView workbookViewId="0">
      <selection activeCell="B10" sqref="B10:D16"/>
    </sheetView>
  </sheetViews>
  <sheetFormatPr defaultRowHeight="14.25" customHeight="1"/>
  <cols>
    <col min="1" max="1" width="37.25" style="489" customWidth="1"/>
    <col min="2" max="2" width="24.5" style="489" customWidth="1"/>
    <col min="3" max="3" width="37.25" style="489" customWidth="1"/>
    <col min="4" max="4" width="24.5" style="489" customWidth="1"/>
    <col min="5" max="256" width="9" style="489"/>
    <col min="257" max="257" width="37.25" style="489" customWidth="1"/>
    <col min="258" max="258" width="24.5" style="489" customWidth="1"/>
    <col min="259" max="259" width="37.25" style="489" customWidth="1"/>
    <col min="260" max="260" width="24.5" style="489" customWidth="1"/>
    <col min="261" max="512" width="9" style="489"/>
    <col min="513" max="513" width="37.25" style="489" customWidth="1"/>
    <col min="514" max="514" width="24.5" style="489" customWidth="1"/>
    <col min="515" max="515" width="37.25" style="489" customWidth="1"/>
    <col min="516" max="516" width="24.5" style="489" customWidth="1"/>
    <col min="517" max="768" width="9" style="489"/>
    <col min="769" max="769" width="37.25" style="489" customWidth="1"/>
    <col min="770" max="770" width="24.5" style="489" customWidth="1"/>
    <col min="771" max="771" width="37.25" style="489" customWidth="1"/>
    <col min="772" max="772" width="24.5" style="489" customWidth="1"/>
    <col min="773" max="1024" width="9" style="489"/>
    <col min="1025" max="1025" width="37.25" style="489" customWidth="1"/>
    <col min="1026" max="1026" width="24.5" style="489" customWidth="1"/>
    <col min="1027" max="1027" width="37.25" style="489" customWidth="1"/>
    <col min="1028" max="1028" width="24.5" style="489" customWidth="1"/>
    <col min="1029" max="1280" width="9" style="489"/>
    <col min="1281" max="1281" width="37.25" style="489" customWidth="1"/>
    <col min="1282" max="1282" width="24.5" style="489" customWidth="1"/>
    <col min="1283" max="1283" width="37.25" style="489" customWidth="1"/>
    <col min="1284" max="1284" width="24.5" style="489" customWidth="1"/>
    <col min="1285" max="1536" width="9" style="489"/>
    <col min="1537" max="1537" width="37.25" style="489" customWidth="1"/>
    <col min="1538" max="1538" width="24.5" style="489" customWidth="1"/>
    <col min="1539" max="1539" width="37.25" style="489" customWidth="1"/>
    <col min="1540" max="1540" width="24.5" style="489" customWidth="1"/>
    <col min="1541" max="1792" width="9" style="489"/>
    <col min="1793" max="1793" width="37.25" style="489" customWidth="1"/>
    <col min="1794" max="1794" width="24.5" style="489" customWidth="1"/>
    <col min="1795" max="1795" width="37.25" style="489" customWidth="1"/>
    <col min="1796" max="1796" width="24.5" style="489" customWidth="1"/>
    <col min="1797" max="2048" width="9" style="489"/>
    <col min="2049" max="2049" width="37.25" style="489" customWidth="1"/>
    <col min="2050" max="2050" width="24.5" style="489" customWidth="1"/>
    <col min="2051" max="2051" width="37.25" style="489" customWidth="1"/>
    <col min="2052" max="2052" width="24.5" style="489" customWidth="1"/>
    <col min="2053" max="2304" width="9" style="489"/>
    <col min="2305" max="2305" width="37.25" style="489" customWidth="1"/>
    <col min="2306" max="2306" width="24.5" style="489" customWidth="1"/>
    <col min="2307" max="2307" width="37.25" style="489" customWidth="1"/>
    <col min="2308" max="2308" width="24.5" style="489" customWidth="1"/>
    <col min="2309" max="2560" width="9" style="489"/>
    <col min="2561" max="2561" width="37.25" style="489" customWidth="1"/>
    <col min="2562" max="2562" width="24.5" style="489" customWidth="1"/>
    <col min="2563" max="2563" width="37.25" style="489" customWidth="1"/>
    <col min="2564" max="2564" width="24.5" style="489" customWidth="1"/>
    <col min="2565" max="2816" width="9" style="489"/>
    <col min="2817" max="2817" width="37.25" style="489" customWidth="1"/>
    <col min="2818" max="2818" width="24.5" style="489" customWidth="1"/>
    <col min="2819" max="2819" width="37.25" style="489" customWidth="1"/>
    <col min="2820" max="2820" width="24.5" style="489" customWidth="1"/>
    <col min="2821" max="3072" width="9" style="489"/>
    <col min="3073" max="3073" width="37.25" style="489" customWidth="1"/>
    <col min="3074" max="3074" width="24.5" style="489" customWidth="1"/>
    <col min="3075" max="3075" width="37.25" style="489" customWidth="1"/>
    <col min="3076" max="3076" width="24.5" style="489" customWidth="1"/>
    <col min="3077" max="3328" width="9" style="489"/>
    <col min="3329" max="3329" width="37.25" style="489" customWidth="1"/>
    <col min="3330" max="3330" width="24.5" style="489" customWidth="1"/>
    <col min="3331" max="3331" width="37.25" style="489" customWidth="1"/>
    <col min="3332" max="3332" width="24.5" style="489" customWidth="1"/>
    <col min="3333" max="3584" width="9" style="489"/>
    <col min="3585" max="3585" width="37.25" style="489" customWidth="1"/>
    <col min="3586" max="3586" width="24.5" style="489" customWidth="1"/>
    <col min="3587" max="3587" width="37.25" style="489" customWidth="1"/>
    <col min="3588" max="3588" width="24.5" style="489" customWidth="1"/>
    <col min="3589" max="3840" width="9" style="489"/>
    <col min="3841" max="3841" width="37.25" style="489" customWidth="1"/>
    <col min="3842" max="3842" width="24.5" style="489" customWidth="1"/>
    <col min="3843" max="3843" width="37.25" style="489" customWidth="1"/>
    <col min="3844" max="3844" width="24.5" style="489" customWidth="1"/>
    <col min="3845" max="4096" width="9" style="489"/>
    <col min="4097" max="4097" width="37.25" style="489" customWidth="1"/>
    <col min="4098" max="4098" width="24.5" style="489" customWidth="1"/>
    <col min="4099" max="4099" width="37.25" style="489" customWidth="1"/>
    <col min="4100" max="4100" width="24.5" style="489" customWidth="1"/>
    <col min="4101" max="4352" width="9" style="489"/>
    <col min="4353" max="4353" width="37.25" style="489" customWidth="1"/>
    <col min="4354" max="4354" width="24.5" style="489" customWidth="1"/>
    <col min="4355" max="4355" width="37.25" style="489" customWidth="1"/>
    <col min="4356" max="4356" width="24.5" style="489" customWidth="1"/>
    <col min="4357" max="4608" width="9" style="489"/>
    <col min="4609" max="4609" width="37.25" style="489" customWidth="1"/>
    <col min="4610" max="4610" width="24.5" style="489" customWidth="1"/>
    <col min="4611" max="4611" width="37.25" style="489" customWidth="1"/>
    <col min="4612" max="4612" width="24.5" style="489" customWidth="1"/>
    <col min="4613" max="4864" width="9" style="489"/>
    <col min="4865" max="4865" width="37.25" style="489" customWidth="1"/>
    <col min="4866" max="4866" width="24.5" style="489" customWidth="1"/>
    <col min="4867" max="4867" width="37.25" style="489" customWidth="1"/>
    <col min="4868" max="4868" width="24.5" style="489" customWidth="1"/>
    <col min="4869" max="5120" width="9" style="489"/>
    <col min="5121" max="5121" width="37.25" style="489" customWidth="1"/>
    <col min="5122" max="5122" width="24.5" style="489" customWidth="1"/>
    <col min="5123" max="5123" width="37.25" style="489" customWidth="1"/>
    <col min="5124" max="5124" width="24.5" style="489" customWidth="1"/>
    <col min="5125" max="5376" width="9" style="489"/>
    <col min="5377" max="5377" width="37.25" style="489" customWidth="1"/>
    <col min="5378" max="5378" width="24.5" style="489" customWidth="1"/>
    <col min="5379" max="5379" width="37.25" style="489" customWidth="1"/>
    <col min="5380" max="5380" width="24.5" style="489" customWidth="1"/>
    <col min="5381" max="5632" width="9" style="489"/>
    <col min="5633" max="5633" width="37.25" style="489" customWidth="1"/>
    <col min="5634" max="5634" width="24.5" style="489" customWidth="1"/>
    <col min="5635" max="5635" width="37.25" style="489" customWidth="1"/>
    <col min="5636" max="5636" width="24.5" style="489" customWidth="1"/>
    <col min="5637" max="5888" width="9" style="489"/>
    <col min="5889" max="5889" width="37.25" style="489" customWidth="1"/>
    <col min="5890" max="5890" width="24.5" style="489" customWidth="1"/>
    <col min="5891" max="5891" width="37.25" style="489" customWidth="1"/>
    <col min="5892" max="5892" width="24.5" style="489" customWidth="1"/>
    <col min="5893" max="6144" width="9" style="489"/>
    <col min="6145" max="6145" width="37.25" style="489" customWidth="1"/>
    <col min="6146" max="6146" width="24.5" style="489" customWidth="1"/>
    <col min="6147" max="6147" width="37.25" style="489" customWidth="1"/>
    <col min="6148" max="6148" width="24.5" style="489" customWidth="1"/>
    <col min="6149" max="6400" width="9" style="489"/>
    <col min="6401" max="6401" width="37.25" style="489" customWidth="1"/>
    <col min="6402" max="6402" width="24.5" style="489" customWidth="1"/>
    <col min="6403" max="6403" width="37.25" style="489" customWidth="1"/>
    <col min="6404" max="6404" width="24.5" style="489" customWidth="1"/>
    <col min="6405" max="6656" width="9" style="489"/>
    <col min="6657" max="6657" width="37.25" style="489" customWidth="1"/>
    <col min="6658" max="6658" width="24.5" style="489" customWidth="1"/>
    <col min="6659" max="6659" width="37.25" style="489" customWidth="1"/>
    <col min="6660" max="6660" width="24.5" style="489" customWidth="1"/>
    <col min="6661" max="6912" width="9" style="489"/>
    <col min="6913" max="6913" width="37.25" style="489" customWidth="1"/>
    <col min="6914" max="6914" width="24.5" style="489" customWidth="1"/>
    <col min="6915" max="6915" width="37.25" style="489" customWidth="1"/>
    <col min="6916" max="6916" width="24.5" style="489" customWidth="1"/>
    <col min="6917" max="7168" width="9" style="489"/>
    <col min="7169" max="7169" width="37.25" style="489" customWidth="1"/>
    <col min="7170" max="7170" width="24.5" style="489" customWidth="1"/>
    <col min="7171" max="7171" width="37.25" style="489" customWidth="1"/>
    <col min="7172" max="7172" width="24.5" style="489" customWidth="1"/>
    <col min="7173" max="7424" width="9" style="489"/>
    <col min="7425" max="7425" width="37.25" style="489" customWidth="1"/>
    <col min="7426" max="7426" width="24.5" style="489" customWidth="1"/>
    <col min="7427" max="7427" width="37.25" style="489" customWidth="1"/>
    <col min="7428" max="7428" width="24.5" style="489" customWidth="1"/>
    <col min="7429" max="7680" width="9" style="489"/>
    <col min="7681" max="7681" width="37.25" style="489" customWidth="1"/>
    <col min="7682" max="7682" width="24.5" style="489" customWidth="1"/>
    <col min="7683" max="7683" width="37.25" style="489" customWidth="1"/>
    <col min="7684" max="7684" width="24.5" style="489" customWidth="1"/>
    <col min="7685" max="7936" width="9" style="489"/>
    <col min="7937" max="7937" width="37.25" style="489" customWidth="1"/>
    <col min="7938" max="7938" width="24.5" style="489" customWidth="1"/>
    <col min="7939" max="7939" width="37.25" style="489" customWidth="1"/>
    <col min="7940" max="7940" width="24.5" style="489" customWidth="1"/>
    <col min="7941" max="8192" width="9" style="489"/>
    <col min="8193" max="8193" width="37.25" style="489" customWidth="1"/>
    <col min="8194" max="8194" width="24.5" style="489" customWidth="1"/>
    <col min="8195" max="8195" width="37.25" style="489" customWidth="1"/>
    <col min="8196" max="8196" width="24.5" style="489" customWidth="1"/>
    <col min="8197" max="8448" width="9" style="489"/>
    <col min="8449" max="8449" width="37.25" style="489" customWidth="1"/>
    <col min="8450" max="8450" width="24.5" style="489" customWidth="1"/>
    <col min="8451" max="8451" width="37.25" style="489" customWidth="1"/>
    <col min="8452" max="8452" width="24.5" style="489" customWidth="1"/>
    <col min="8453" max="8704" width="9" style="489"/>
    <col min="8705" max="8705" width="37.25" style="489" customWidth="1"/>
    <col min="8706" max="8706" width="24.5" style="489" customWidth="1"/>
    <col min="8707" max="8707" width="37.25" style="489" customWidth="1"/>
    <col min="8708" max="8708" width="24.5" style="489" customWidth="1"/>
    <col min="8709" max="8960" width="9" style="489"/>
    <col min="8961" max="8961" width="37.25" style="489" customWidth="1"/>
    <col min="8962" max="8962" width="24.5" style="489" customWidth="1"/>
    <col min="8963" max="8963" width="37.25" style="489" customWidth="1"/>
    <col min="8964" max="8964" width="24.5" style="489" customWidth="1"/>
    <col min="8965" max="9216" width="9" style="489"/>
    <col min="9217" max="9217" width="37.25" style="489" customWidth="1"/>
    <col min="9218" max="9218" width="24.5" style="489" customWidth="1"/>
    <col min="9219" max="9219" width="37.25" style="489" customWidth="1"/>
    <col min="9220" max="9220" width="24.5" style="489" customWidth="1"/>
    <col min="9221" max="9472" width="9" style="489"/>
    <col min="9473" max="9473" width="37.25" style="489" customWidth="1"/>
    <col min="9474" max="9474" width="24.5" style="489" customWidth="1"/>
    <col min="9475" max="9475" width="37.25" style="489" customWidth="1"/>
    <col min="9476" max="9476" width="24.5" style="489" customWidth="1"/>
    <col min="9477" max="9728" width="9" style="489"/>
    <col min="9729" max="9729" width="37.25" style="489" customWidth="1"/>
    <col min="9730" max="9730" width="24.5" style="489" customWidth="1"/>
    <col min="9731" max="9731" width="37.25" style="489" customWidth="1"/>
    <col min="9732" max="9732" width="24.5" style="489" customWidth="1"/>
    <col min="9733" max="9984" width="9" style="489"/>
    <col min="9985" max="9985" width="37.25" style="489" customWidth="1"/>
    <col min="9986" max="9986" width="24.5" style="489" customWidth="1"/>
    <col min="9987" max="9987" width="37.25" style="489" customWidth="1"/>
    <col min="9988" max="9988" width="24.5" style="489" customWidth="1"/>
    <col min="9989" max="10240" width="9" style="489"/>
    <col min="10241" max="10241" width="37.25" style="489" customWidth="1"/>
    <col min="10242" max="10242" width="24.5" style="489" customWidth="1"/>
    <col min="10243" max="10243" width="37.25" style="489" customWidth="1"/>
    <col min="10244" max="10244" width="24.5" style="489" customWidth="1"/>
    <col min="10245" max="10496" width="9" style="489"/>
    <col min="10497" max="10497" width="37.25" style="489" customWidth="1"/>
    <col min="10498" max="10498" width="24.5" style="489" customWidth="1"/>
    <col min="10499" max="10499" width="37.25" style="489" customWidth="1"/>
    <col min="10500" max="10500" width="24.5" style="489" customWidth="1"/>
    <col min="10501" max="10752" width="9" style="489"/>
    <col min="10753" max="10753" width="37.25" style="489" customWidth="1"/>
    <col min="10754" max="10754" width="24.5" style="489" customWidth="1"/>
    <col min="10755" max="10755" width="37.25" style="489" customWidth="1"/>
    <col min="10756" max="10756" width="24.5" style="489" customWidth="1"/>
    <col min="10757" max="11008" width="9" style="489"/>
    <col min="11009" max="11009" width="37.25" style="489" customWidth="1"/>
    <col min="11010" max="11010" width="24.5" style="489" customWidth="1"/>
    <col min="11011" max="11011" width="37.25" style="489" customWidth="1"/>
    <col min="11012" max="11012" width="24.5" style="489" customWidth="1"/>
    <col min="11013" max="11264" width="9" style="489"/>
    <col min="11265" max="11265" width="37.25" style="489" customWidth="1"/>
    <col min="11266" max="11266" width="24.5" style="489" customWidth="1"/>
    <col min="11267" max="11267" width="37.25" style="489" customWidth="1"/>
    <col min="11268" max="11268" width="24.5" style="489" customWidth="1"/>
    <col min="11269" max="11520" width="9" style="489"/>
    <col min="11521" max="11521" width="37.25" style="489" customWidth="1"/>
    <col min="11522" max="11522" width="24.5" style="489" customWidth="1"/>
    <col min="11523" max="11523" width="37.25" style="489" customWidth="1"/>
    <col min="11524" max="11524" width="24.5" style="489" customWidth="1"/>
    <col min="11525" max="11776" width="9" style="489"/>
    <col min="11777" max="11777" width="37.25" style="489" customWidth="1"/>
    <col min="11778" max="11778" width="24.5" style="489" customWidth="1"/>
    <col min="11779" max="11779" width="37.25" style="489" customWidth="1"/>
    <col min="11780" max="11780" width="24.5" style="489" customWidth="1"/>
    <col min="11781" max="12032" width="9" style="489"/>
    <col min="12033" max="12033" width="37.25" style="489" customWidth="1"/>
    <col min="12034" max="12034" width="24.5" style="489" customWidth="1"/>
    <col min="12035" max="12035" width="37.25" style="489" customWidth="1"/>
    <col min="12036" max="12036" width="24.5" style="489" customWidth="1"/>
    <col min="12037" max="12288" width="9" style="489"/>
    <col min="12289" max="12289" width="37.25" style="489" customWidth="1"/>
    <col min="12290" max="12290" width="24.5" style="489" customWidth="1"/>
    <col min="12291" max="12291" width="37.25" style="489" customWidth="1"/>
    <col min="12292" max="12292" width="24.5" style="489" customWidth="1"/>
    <col min="12293" max="12544" width="9" style="489"/>
    <col min="12545" max="12545" width="37.25" style="489" customWidth="1"/>
    <col min="12546" max="12546" width="24.5" style="489" customWidth="1"/>
    <col min="12547" max="12547" width="37.25" style="489" customWidth="1"/>
    <col min="12548" max="12548" width="24.5" style="489" customWidth="1"/>
    <col min="12549" max="12800" width="9" style="489"/>
    <col min="12801" max="12801" width="37.25" style="489" customWidth="1"/>
    <col min="12802" max="12802" width="24.5" style="489" customWidth="1"/>
    <col min="12803" max="12803" width="37.25" style="489" customWidth="1"/>
    <col min="12804" max="12804" width="24.5" style="489" customWidth="1"/>
    <col min="12805" max="13056" width="9" style="489"/>
    <col min="13057" max="13057" width="37.25" style="489" customWidth="1"/>
    <col min="13058" max="13058" width="24.5" style="489" customWidth="1"/>
    <col min="13059" max="13059" width="37.25" style="489" customWidth="1"/>
    <col min="13060" max="13060" width="24.5" style="489" customWidth="1"/>
    <col min="13061" max="13312" width="9" style="489"/>
    <col min="13313" max="13313" width="37.25" style="489" customWidth="1"/>
    <col min="13314" max="13314" width="24.5" style="489" customWidth="1"/>
    <col min="13315" max="13315" width="37.25" style="489" customWidth="1"/>
    <col min="13316" max="13316" width="24.5" style="489" customWidth="1"/>
    <col min="13317" max="13568" width="9" style="489"/>
    <col min="13569" max="13569" width="37.25" style="489" customWidth="1"/>
    <col min="13570" max="13570" width="24.5" style="489" customWidth="1"/>
    <col min="13571" max="13571" width="37.25" style="489" customWidth="1"/>
    <col min="13572" max="13572" width="24.5" style="489" customWidth="1"/>
    <col min="13573" max="13824" width="9" style="489"/>
    <col min="13825" max="13825" width="37.25" style="489" customWidth="1"/>
    <col min="13826" max="13826" width="24.5" style="489" customWidth="1"/>
    <col min="13827" max="13827" width="37.25" style="489" customWidth="1"/>
    <col min="13828" max="13828" width="24.5" style="489" customWidth="1"/>
    <col min="13829" max="14080" width="9" style="489"/>
    <col min="14081" max="14081" width="37.25" style="489" customWidth="1"/>
    <col min="14082" max="14082" width="24.5" style="489" customWidth="1"/>
    <col min="14083" max="14083" width="37.25" style="489" customWidth="1"/>
    <col min="14084" max="14084" width="24.5" style="489" customWidth="1"/>
    <col min="14085" max="14336" width="9" style="489"/>
    <col min="14337" max="14337" width="37.25" style="489" customWidth="1"/>
    <col min="14338" max="14338" width="24.5" style="489" customWidth="1"/>
    <col min="14339" max="14339" width="37.25" style="489" customWidth="1"/>
    <col min="14340" max="14340" width="24.5" style="489" customWidth="1"/>
    <col min="14341" max="14592" width="9" style="489"/>
    <col min="14593" max="14593" width="37.25" style="489" customWidth="1"/>
    <col min="14594" max="14594" width="24.5" style="489" customWidth="1"/>
    <col min="14595" max="14595" width="37.25" style="489" customWidth="1"/>
    <col min="14596" max="14596" width="24.5" style="489" customWidth="1"/>
    <col min="14597" max="14848" width="9" style="489"/>
    <col min="14849" max="14849" width="37.25" style="489" customWidth="1"/>
    <col min="14850" max="14850" width="24.5" style="489" customWidth="1"/>
    <col min="14851" max="14851" width="37.25" style="489" customWidth="1"/>
    <col min="14852" max="14852" width="24.5" style="489" customWidth="1"/>
    <col min="14853" max="15104" width="9" style="489"/>
    <col min="15105" max="15105" width="37.25" style="489" customWidth="1"/>
    <col min="15106" max="15106" width="24.5" style="489" customWidth="1"/>
    <col min="15107" max="15107" width="37.25" style="489" customWidth="1"/>
    <col min="15108" max="15108" width="24.5" style="489" customWidth="1"/>
    <col min="15109" max="15360" width="9" style="489"/>
    <col min="15361" max="15361" width="37.25" style="489" customWidth="1"/>
    <col min="15362" max="15362" width="24.5" style="489" customWidth="1"/>
    <col min="15363" max="15363" width="37.25" style="489" customWidth="1"/>
    <col min="15364" max="15364" width="24.5" style="489" customWidth="1"/>
    <col min="15365" max="15616" width="9" style="489"/>
    <col min="15617" max="15617" width="37.25" style="489" customWidth="1"/>
    <col min="15618" max="15618" width="24.5" style="489" customWidth="1"/>
    <col min="15619" max="15619" width="37.25" style="489" customWidth="1"/>
    <col min="15620" max="15620" width="24.5" style="489" customWidth="1"/>
    <col min="15621" max="15872" width="9" style="489"/>
    <col min="15873" max="15873" width="37.25" style="489" customWidth="1"/>
    <col min="15874" max="15874" width="24.5" style="489" customWidth="1"/>
    <col min="15875" max="15875" width="37.25" style="489" customWidth="1"/>
    <col min="15876" max="15876" width="24.5" style="489" customWidth="1"/>
    <col min="15877" max="16128" width="9" style="489"/>
    <col min="16129" max="16129" width="37.25" style="489" customWidth="1"/>
    <col min="16130" max="16130" width="24.5" style="489" customWidth="1"/>
    <col min="16131" max="16131" width="37.25" style="489" customWidth="1"/>
    <col min="16132" max="16132" width="24.5" style="489" customWidth="1"/>
    <col min="16133" max="16384" width="9" style="489"/>
  </cols>
  <sheetData>
    <row r="1" spans="1:4" ht="36.75" customHeight="1">
      <c r="A1" s="648" t="s">
        <v>3345</v>
      </c>
      <c r="B1" s="648"/>
      <c r="C1" s="648"/>
      <c r="D1" s="648"/>
    </row>
    <row r="2" spans="1:4" ht="18.75" customHeight="1">
      <c r="A2" s="490"/>
      <c r="B2" s="491"/>
      <c r="C2" s="490"/>
      <c r="D2" s="492" t="s">
        <v>3346</v>
      </c>
    </row>
    <row r="3" spans="1:4" ht="18.75" customHeight="1" thickBot="1">
      <c r="A3" s="472" t="s">
        <v>3330</v>
      </c>
      <c r="B3" s="492"/>
      <c r="C3" s="493"/>
      <c r="D3" s="492" t="s">
        <v>3331</v>
      </c>
    </row>
    <row r="4" spans="1:4" ht="30" customHeight="1" thickBot="1">
      <c r="A4" s="494" t="s">
        <v>3347</v>
      </c>
      <c r="B4" s="495" t="s">
        <v>3348</v>
      </c>
      <c r="C4" s="496" t="s">
        <v>3347</v>
      </c>
      <c r="D4" s="495" t="s">
        <v>3348</v>
      </c>
    </row>
    <row r="5" spans="1:4" ht="28.15" customHeight="1">
      <c r="A5" s="497" t="s">
        <v>1436</v>
      </c>
      <c r="B5" s="498">
        <v>855241405.90999997</v>
      </c>
      <c r="C5" s="499" t="s">
        <v>1437</v>
      </c>
      <c r="D5" s="498">
        <f>708266557.15+55815109.53+8678882</f>
        <v>772760548.67999995</v>
      </c>
    </row>
    <row r="6" spans="1:4" ht="28.15" customHeight="1">
      <c r="A6" s="500" t="s">
        <v>1438</v>
      </c>
      <c r="B6" s="501">
        <v>64005223.710000001</v>
      </c>
      <c r="C6" s="502" t="s">
        <v>3349</v>
      </c>
      <c r="D6" s="503" t="s">
        <v>1445</v>
      </c>
    </row>
    <row r="7" spans="1:4" ht="28.15" customHeight="1">
      <c r="A7" s="500" t="s">
        <v>1440</v>
      </c>
      <c r="B7" s="501"/>
      <c r="C7" s="502" t="s">
        <v>3349</v>
      </c>
      <c r="D7" s="503" t="s">
        <v>1445</v>
      </c>
    </row>
    <row r="8" spans="1:4" ht="28.15" customHeight="1">
      <c r="A8" s="500" t="s">
        <v>1442</v>
      </c>
      <c r="B8" s="501">
        <v>6841.21</v>
      </c>
      <c r="C8" s="504" t="s">
        <v>3350</v>
      </c>
      <c r="D8" s="501"/>
    </row>
    <row r="9" spans="1:4" ht="28.15" customHeight="1">
      <c r="A9" s="500" t="s">
        <v>1446</v>
      </c>
      <c r="B9" s="501">
        <v>62983668.420000002</v>
      </c>
      <c r="C9" s="504" t="s">
        <v>3351</v>
      </c>
      <c r="D9" s="501">
        <v>7734979.0999999996</v>
      </c>
    </row>
    <row r="10" spans="1:4" ht="28.15" customHeight="1">
      <c r="A10" s="500" t="s">
        <v>1448</v>
      </c>
      <c r="B10" s="501">
        <f>SUM(B5:B9)</f>
        <v>982237139.25</v>
      </c>
      <c r="C10" s="544" t="s">
        <v>3352</v>
      </c>
      <c r="D10" s="501">
        <f>D5+D8+D9</f>
        <v>780495527.77999997</v>
      </c>
    </row>
    <row r="11" spans="1:4" ht="28.15" customHeight="1">
      <c r="A11" s="500" t="s">
        <v>3353</v>
      </c>
      <c r="B11" s="501"/>
      <c r="C11" s="544" t="s">
        <v>3354</v>
      </c>
      <c r="D11" s="501"/>
    </row>
    <row r="12" spans="1:4" ht="28.15" customHeight="1">
      <c r="A12" s="500" t="s">
        <v>1451</v>
      </c>
      <c r="B12" s="501"/>
      <c r="C12" s="544" t="s">
        <v>3355</v>
      </c>
      <c r="D12" s="501"/>
    </row>
    <row r="13" spans="1:4" ht="28.15" customHeight="1">
      <c r="A13" s="500" t="s">
        <v>1453</v>
      </c>
      <c r="B13" s="501">
        <f>SUM(B10:B12)</f>
        <v>982237139.25</v>
      </c>
      <c r="C13" s="544" t="s">
        <v>3356</v>
      </c>
      <c r="D13" s="501">
        <f>SUM(D10:D12)</f>
        <v>780495527.77999997</v>
      </c>
    </row>
    <row r="14" spans="1:4" ht="28.15" customHeight="1">
      <c r="A14" s="505" t="s">
        <v>1445</v>
      </c>
      <c r="B14" s="545" t="s">
        <v>1445</v>
      </c>
      <c r="C14" s="544" t="s">
        <v>3357</v>
      </c>
      <c r="D14" s="501">
        <f>B13-D13</f>
        <v>201741611.47000003</v>
      </c>
    </row>
    <row r="15" spans="1:4" ht="28.15" customHeight="1" thickBot="1">
      <c r="A15" s="506" t="s">
        <v>1456</v>
      </c>
      <c r="B15" s="501">
        <v>1138330543.4000001</v>
      </c>
      <c r="C15" s="546" t="s">
        <v>3358</v>
      </c>
      <c r="D15" s="547">
        <f>B15+D14</f>
        <v>1340072154.8700001</v>
      </c>
    </row>
    <row r="16" spans="1:4" ht="30" customHeight="1" thickBot="1">
      <c r="A16" s="494" t="s">
        <v>3359</v>
      </c>
      <c r="B16" s="548">
        <f>B13+B15</f>
        <v>2120567682.6500001</v>
      </c>
      <c r="C16" s="549" t="s">
        <v>3359</v>
      </c>
      <c r="D16" s="548">
        <f>D13+D15</f>
        <v>2120567682.6500001</v>
      </c>
    </row>
  </sheetData>
  <mergeCells count="1">
    <mergeCell ref="A1:D1"/>
  </mergeCells>
  <phoneticPr fontId="94" type="noConversion"/>
  <pageMargins left="0.70866141732283472" right="0.70866141732283472" top="0.74803149606299213" bottom="0.74803149606299213" header="0.31496062992125984" footer="0.31496062992125984"/>
  <pageSetup paperSize="9" orientation="landscape" r:id="rId1"/>
  <legacyDrawing r:id="rId2"/>
</worksheet>
</file>

<file path=xl/worksheets/sheet47.xml><?xml version="1.0" encoding="utf-8"?>
<worksheet xmlns="http://schemas.openxmlformats.org/spreadsheetml/2006/main" xmlns:r="http://schemas.openxmlformats.org/officeDocument/2006/relationships">
  <dimension ref="A1:D18"/>
  <sheetViews>
    <sheetView workbookViewId="0">
      <selection activeCell="B12" sqref="B12:D18"/>
    </sheetView>
  </sheetViews>
  <sheetFormatPr defaultRowHeight="14.25" customHeight="1"/>
  <cols>
    <col min="1" max="1" width="37.25" style="489" customWidth="1"/>
    <col min="2" max="2" width="24.5" style="489" customWidth="1"/>
    <col min="3" max="3" width="37.25" style="489" customWidth="1"/>
    <col min="4" max="4" width="24.5" style="489" customWidth="1"/>
    <col min="5" max="256" width="9" style="489"/>
    <col min="257" max="257" width="37.25" style="489" customWidth="1"/>
    <col min="258" max="258" width="24.5" style="489" customWidth="1"/>
    <col min="259" max="259" width="37.25" style="489" customWidth="1"/>
    <col min="260" max="260" width="24.5" style="489" customWidth="1"/>
    <col min="261" max="512" width="9" style="489"/>
    <col min="513" max="513" width="37.25" style="489" customWidth="1"/>
    <col min="514" max="514" width="24.5" style="489" customWidth="1"/>
    <col min="515" max="515" width="37.25" style="489" customWidth="1"/>
    <col min="516" max="516" width="24.5" style="489" customWidth="1"/>
    <col min="517" max="768" width="9" style="489"/>
    <col min="769" max="769" width="37.25" style="489" customWidth="1"/>
    <col min="770" max="770" width="24.5" style="489" customWidth="1"/>
    <col min="771" max="771" width="37.25" style="489" customWidth="1"/>
    <col min="772" max="772" width="24.5" style="489" customWidth="1"/>
    <col min="773" max="1024" width="9" style="489"/>
    <col min="1025" max="1025" width="37.25" style="489" customWidth="1"/>
    <col min="1026" max="1026" width="24.5" style="489" customWidth="1"/>
    <col min="1027" max="1027" width="37.25" style="489" customWidth="1"/>
    <col min="1028" max="1028" width="24.5" style="489" customWidth="1"/>
    <col min="1029" max="1280" width="9" style="489"/>
    <col min="1281" max="1281" width="37.25" style="489" customWidth="1"/>
    <col min="1282" max="1282" width="24.5" style="489" customWidth="1"/>
    <col min="1283" max="1283" width="37.25" style="489" customWidth="1"/>
    <col min="1284" max="1284" width="24.5" style="489" customWidth="1"/>
    <col min="1285" max="1536" width="9" style="489"/>
    <col min="1537" max="1537" width="37.25" style="489" customWidth="1"/>
    <col min="1538" max="1538" width="24.5" style="489" customWidth="1"/>
    <col min="1539" max="1539" width="37.25" style="489" customWidth="1"/>
    <col min="1540" max="1540" width="24.5" style="489" customWidth="1"/>
    <col min="1541" max="1792" width="9" style="489"/>
    <col min="1793" max="1793" width="37.25" style="489" customWidth="1"/>
    <col min="1794" max="1794" width="24.5" style="489" customWidth="1"/>
    <col min="1795" max="1795" width="37.25" style="489" customWidth="1"/>
    <col min="1796" max="1796" width="24.5" style="489" customWidth="1"/>
    <col min="1797" max="2048" width="9" style="489"/>
    <col min="2049" max="2049" width="37.25" style="489" customWidth="1"/>
    <col min="2050" max="2050" width="24.5" style="489" customWidth="1"/>
    <col min="2051" max="2051" width="37.25" style="489" customWidth="1"/>
    <col min="2052" max="2052" width="24.5" style="489" customWidth="1"/>
    <col min="2053" max="2304" width="9" style="489"/>
    <col min="2305" max="2305" width="37.25" style="489" customWidth="1"/>
    <col min="2306" max="2306" width="24.5" style="489" customWidth="1"/>
    <col min="2307" max="2307" width="37.25" style="489" customWidth="1"/>
    <col min="2308" max="2308" width="24.5" style="489" customWidth="1"/>
    <col min="2309" max="2560" width="9" style="489"/>
    <col min="2561" max="2561" width="37.25" style="489" customWidth="1"/>
    <col min="2562" max="2562" width="24.5" style="489" customWidth="1"/>
    <col min="2563" max="2563" width="37.25" style="489" customWidth="1"/>
    <col min="2564" max="2564" width="24.5" style="489" customWidth="1"/>
    <col min="2565" max="2816" width="9" style="489"/>
    <col min="2817" max="2817" width="37.25" style="489" customWidth="1"/>
    <col min="2818" max="2818" width="24.5" style="489" customWidth="1"/>
    <col min="2819" max="2819" width="37.25" style="489" customWidth="1"/>
    <col min="2820" max="2820" width="24.5" style="489" customWidth="1"/>
    <col min="2821" max="3072" width="9" style="489"/>
    <col min="3073" max="3073" width="37.25" style="489" customWidth="1"/>
    <col min="3074" max="3074" width="24.5" style="489" customWidth="1"/>
    <col min="3075" max="3075" width="37.25" style="489" customWidth="1"/>
    <col min="3076" max="3076" width="24.5" style="489" customWidth="1"/>
    <col min="3077" max="3328" width="9" style="489"/>
    <col min="3329" max="3329" width="37.25" style="489" customWidth="1"/>
    <col min="3330" max="3330" width="24.5" style="489" customWidth="1"/>
    <col min="3331" max="3331" width="37.25" style="489" customWidth="1"/>
    <col min="3332" max="3332" width="24.5" style="489" customWidth="1"/>
    <col min="3333" max="3584" width="9" style="489"/>
    <col min="3585" max="3585" width="37.25" style="489" customWidth="1"/>
    <col min="3586" max="3586" width="24.5" style="489" customWidth="1"/>
    <col min="3587" max="3587" width="37.25" style="489" customWidth="1"/>
    <col min="3588" max="3588" width="24.5" style="489" customWidth="1"/>
    <col min="3589" max="3840" width="9" style="489"/>
    <col min="3841" max="3841" width="37.25" style="489" customWidth="1"/>
    <col min="3842" max="3842" width="24.5" style="489" customWidth="1"/>
    <col min="3843" max="3843" width="37.25" style="489" customWidth="1"/>
    <col min="3844" max="3844" width="24.5" style="489" customWidth="1"/>
    <col min="3845" max="4096" width="9" style="489"/>
    <col min="4097" max="4097" width="37.25" style="489" customWidth="1"/>
    <col min="4098" max="4098" width="24.5" style="489" customWidth="1"/>
    <col min="4099" max="4099" width="37.25" style="489" customWidth="1"/>
    <col min="4100" max="4100" width="24.5" style="489" customWidth="1"/>
    <col min="4101" max="4352" width="9" style="489"/>
    <col min="4353" max="4353" width="37.25" style="489" customWidth="1"/>
    <col min="4354" max="4354" width="24.5" style="489" customWidth="1"/>
    <col min="4355" max="4355" width="37.25" style="489" customWidth="1"/>
    <col min="4356" max="4356" width="24.5" style="489" customWidth="1"/>
    <col min="4357" max="4608" width="9" style="489"/>
    <col min="4609" max="4609" width="37.25" style="489" customWidth="1"/>
    <col min="4610" max="4610" width="24.5" style="489" customWidth="1"/>
    <col min="4611" max="4611" width="37.25" style="489" customWidth="1"/>
    <col min="4612" max="4612" width="24.5" style="489" customWidth="1"/>
    <col min="4613" max="4864" width="9" style="489"/>
    <col min="4865" max="4865" width="37.25" style="489" customWidth="1"/>
    <col min="4866" max="4866" width="24.5" style="489" customWidth="1"/>
    <col min="4867" max="4867" width="37.25" style="489" customWidth="1"/>
    <col min="4868" max="4868" width="24.5" style="489" customWidth="1"/>
    <col min="4869" max="5120" width="9" style="489"/>
    <col min="5121" max="5121" width="37.25" style="489" customWidth="1"/>
    <col min="5122" max="5122" width="24.5" style="489" customWidth="1"/>
    <col min="5123" max="5123" width="37.25" style="489" customWidth="1"/>
    <col min="5124" max="5124" width="24.5" style="489" customWidth="1"/>
    <col min="5125" max="5376" width="9" style="489"/>
    <col min="5377" max="5377" width="37.25" style="489" customWidth="1"/>
    <col min="5378" max="5378" width="24.5" style="489" customWidth="1"/>
    <col min="5379" max="5379" width="37.25" style="489" customWidth="1"/>
    <col min="5380" max="5380" width="24.5" style="489" customWidth="1"/>
    <col min="5381" max="5632" width="9" style="489"/>
    <col min="5633" max="5633" width="37.25" style="489" customWidth="1"/>
    <col min="5634" max="5634" width="24.5" style="489" customWidth="1"/>
    <col min="5635" max="5635" width="37.25" style="489" customWidth="1"/>
    <col min="5636" max="5636" width="24.5" style="489" customWidth="1"/>
    <col min="5637" max="5888" width="9" style="489"/>
    <col min="5889" max="5889" width="37.25" style="489" customWidth="1"/>
    <col min="5890" max="5890" width="24.5" style="489" customWidth="1"/>
    <col min="5891" max="5891" width="37.25" style="489" customWidth="1"/>
    <col min="5892" max="5892" width="24.5" style="489" customWidth="1"/>
    <col min="5893" max="6144" width="9" style="489"/>
    <col min="6145" max="6145" width="37.25" style="489" customWidth="1"/>
    <col min="6146" max="6146" width="24.5" style="489" customWidth="1"/>
    <col min="6147" max="6147" width="37.25" style="489" customWidth="1"/>
    <col min="6148" max="6148" width="24.5" style="489" customWidth="1"/>
    <col min="6149" max="6400" width="9" style="489"/>
    <col min="6401" max="6401" width="37.25" style="489" customWidth="1"/>
    <col min="6402" max="6402" width="24.5" style="489" customWidth="1"/>
    <col min="6403" max="6403" width="37.25" style="489" customWidth="1"/>
    <col min="6404" max="6404" width="24.5" style="489" customWidth="1"/>
    <col min="6405" max="6656" width="9" style="489"/>
    <col min="6657" max="6657" width="37.25" style="489" customWidth="1"/>
    <col min="6658" max="6658" width="24.5" style="489" customWidth="1"/>
    <col min="6659" max="6659" width="37.25" style="489" customWidth="1"/>
    <col min="6660" max="6660" width="24.5" style="489" customWidth="1"/>
    <col min="6661" max="6912" width="9" style="489"/>
    <col min="6913" max="6913" width="37.25" style="489" customWidth="1"/>
    <col min="6914" max="6914" width="24.5" style="489" customWidth="1"/>
    <col min="6915" max="6915" width="37.25" style="489" customWidth="1"/>
    <col min="6916" max="6916" width="24.5" style="489" customWidth="1"/>
    <col min="6917" max="7168" width="9" style="489"/>
    <col min="7169" max="7169" width="37.25" style="489" customWidth="1"/>
    <col min="7170" max="7170" width="24.5" style="489" customWidth="1"/>
    <col min="7171" max="7171" width="37.25" style="489" customWidth="1"/>
    <col min="7172" max="7172" width="24.5" style="489" customWidth="1"/>
    <col min="7173" max="7424" width="9" style="489"/>
    <col min="7425" max="7425" width="37.25" style="489" customWidth="1"/>
    <col min="7426" max="7426" width="24.5" style="489" customWidth="1"/>
    <col min="7427" max="7427" width="37.25" style="489" customWidth="1"/>
    <col min="7428" max="7428" width="24.5" style="489" customWidth="1"/>
    <col min="7429" max="7680" width="9" style="489"/>
    <col min="7681" max="7681" width="37.25" style="489" customWidth="1"/>
    <col min="7682" max="7682" width="24.5" style="489" customWidth="1"/>
    <col min="7683" max="7683" width="37.25" style="489" customWidth="1"/>
    <col min="7684" max="7684" width="24.5" style="489" customWidth="1"/>
    <col min="7685" max="7936" width="9" style="489"/>
    <col min="7937" max="7937" width="37.25" style="489" customWidth="1"/>
    <col min="7938" max="7938" width="24.5" style="489" customWidth="1"/>
    <col min="7939" max="7939" width="37.25" style="489" customWidth="1"/>
    <col min="7940" max="7940" width="24.5" style="489" customWidth="1"/>
    <col min="7941" max="8192" width="9" style="489"/>
    <col min="8193" max="8193" width="37.25" style="489" customWidth="1"/>
    <col min="8194" max="8194" width="24.5" style="489" customWidth="1"/>
    <col min="8195" max="8195" width="37.25" style="489" customWidth="1"/>
    <col min="8196" max="8196" width="24.5" style="489" customWidth="1"/>
    <col min="8197" max="8448" width="9" style="489"/>
    <col min="8449" max="8449" width="37.25" style="489" customWidth="1"/>
    <col min="8450" max="8450" width="24.5" style="489" customWidth="1"/>
    <col min="8451" max="8451" width="37.25" style="489" customWidth="1"/>
    <col min="8452" max="8452" width="24.5" style="489" customWidth="1"/>
    <col min="8453" max="8704" width="9" style="489"/>
    <col min="8705" max="8705" width="37.25" style="489" customWidth="1"/>
    <col min="8706" max="8706" width="24.5" style="489" customWidth="1"/>
    <col min="8707" max="8707" width="37.25" style="489" customWidth="1"/>
    <col min="8708" max="8708" width="24.5" style="489" customWidth="1"/>
    <col min="8709" max="8960" width="9" style="489"/>
    <col min="8961" max="8961" width="37.25" style="489" customWidth="1"/>
    <col min="8962" max="8962" width="24.5" style="489" customWidth="1"/>
    <col min="8963" max="8963" width="37.25" style="489" customWidth="1"/>
    <col min="8964" max="8964" width="24.5" style="489" customWidth="1"/>
    <col min="8965" max="9216" width="9" style="489"/>
    <col min="9217" max="9217" width="37.25" style="489" customWidth="1"/>
    <col min="9218" max="9218" width="24.5" style="489" customWidth="1"/>
    <col min="9219" max="9219" width="37.25" style="489" customWidth="1"/>
    <col min="9220" max="9220" width="24.5" style="489" customWidth="1"/>
    <col min="9221" max="9472" width="9" style="489"/>
    <col min="9473" max="9473" width="37.25" style="489" customWidth="1"/>
    <col min="9474" max="9474" width="24.5" style="489" customWidth="1"/>
    <col min="9475" max="9475" width="37.25" style="489" customWidth="1"/>
    <col min="9476" max="9476" width="24.5" style="489" customWidth="1"/>
    <col min="9477" max="9728" width="9" style="489"/>
    <col min="9729" max="9729" width="37.25" style="489" customWidth="1"/>
    <col min="9730" max="9730" width="24.5" style="489" customWidth="1"/>
    <col min="9731" max="9731" width="37.25" style="489" customWidth="1"/>
    <col min="9732" max="9732" width="24.5" style="489" customWidth="1"/>
    <col min="9733" max="9984" width="9" style="489"/>
    <col min="9985" max="9985" width="37.25" style="489" customWidth="1"/>
    <col min="9986" max="9986" width="24.5" style="489" customWidth="1"/>
    <col min="9987" max="9987" width="37.25" style="489" customWidth="1"/>
    <col min="9988" max="9988" width="24.5" style="489" customWidth="1"/>
    <col min="9989" max="10240" width="9" style="489"/>
    <col min="10241" max="10241" width="37.25" style="489" customWidth="1"/>
    <col min="10242" max="10242" width="24.5" style="489" customWidth="1"/>
    <col min="10243" max="10243" width="37.25" style="489" customWidth="1"/>
    <col min="10244" max="10244" width="24.5" style="489" customWidth="1"/>
    <col min="10245" max="10496" width="9" style="489"/>
    <col min="10497" max="10497" width="37.25" style="489" customWidth="1"/>
    <col min="10498" max="10498" width="24.5" style="489" customWidth="1"/>
    <col min="10499" max="10499" width="37.25" style="489" customWidth="1"/>
    <col min="10500" max="10500" width="24.5" style="489" customWidth="1"/>
    <col min="10501" max="10752" width="9" style="489"/>
    <col min="10753" max="10753" width="37.25" style="489" customWidth="1"/>
    <col min="10754" max="10754" width="24.5" style="489" customWidth="1"/>
    <col min="10755" max="10755" width="37.25" style="489" customWidth="1"/>
    <col min="10756" max="10756" width="24.5" style="489" customWidth="1"/>
    <col min="10757" max="11008" width="9" style="489"/>
    <col min="11009" max="11009" width="37.25" style="489" customWidth="1"/>
    <col min="11010" max="11010" width="24.5" style="489" customWidth="1"/>
    <col min="11011" max="11011" width="37.25" style="489" customWidth="1"/>
    <col min="11012" max="11012" width="24.5" style="489" customWidth="1"/>
    <col min="11013" max="11264" width="9" style="489"/>
    <col min="11265" max="11265" width="37.25" style="489" customWidth="1"/>
    <col min="11266" max="11266" width="24.5" style="489" customWidth="1"/>
    <col min="11267" max="11267" width="37.25" style="489" customWidth="1"/>
    <col min="11268" max="11268" width="24.5" style="489" customWidth="1"/>
    <col min="11269" max="11520" width="9" style="489"/>
    <col min="11521" max="11521" width="37.25" style="489" customWidth="1"/>
    <col min="11522" max="11522" width="24.5" style="489" customWidth="1"/>
    <col min="11523" max="11523" width="37.25" style="489" customWidth="1"/>
    <col min="11524" max="11524" width="24.5" style="489" customWidth="1"/>
    <col min="11525" max="11776" width="9" style="489"/>
    <col min="11777" max="11777" width="37.25" style="489" customWidth="1"/>
    <col min="11778" max="11778" width="24.5" style="489" customWidth="1"/>
    <col min="11779" max="11779" width="37.25" style="489" customWidth="1"/>
    <col min="11780" max="11780" width="24.5" style="489" customWidth="1"/>
    <col min="11781" max="12032" width="9" style="489"/>
    <col min="12033" max="12033" width="37.25" style="489" customWidth="1"/>
    <col min="12034" max="12034" width="24.5" style="489" customWidth="1"/>
    <col min="12035" max="12035" width="37.25" style="489" customWidth="1"/>
    <col min="12036" max="12036" width="24.5" style="489" customWidth="1"/>
    <col min="12037" max="12288" width="9" style="489"/>
    <col min="12289" max="12289" width="37.25" style="489" customWidth="1"/>
    <col min="12290" max="12290" width="24.5" style="489" customWidth="1"/>
    <col min="12291" max="12291" width="37.25" style="489" customWidth="1"/>
    <col min="12292" max="12292" width="24.5" style="489" customWidth="1"/>
    <col min="12293" max="12544" width="9" style="489"/>
    <col min="12545" max="12545" width="37.25" style="489" customWidth="1"/>
    <col min="12546" max="12546" width="24.5" style="489" customWidth="1"/>
    <col min="12547" max="12547" width="37.25" style="489" customWidth="1"/>
    <col min="12548" max="12548" width="24.5" style="489" customWidth="1"/>
    <col min="12549" max="12800" width="9" style="489"/>
    <col min="12801" max="12801" width="37.25" style="489" customWidth="1"/>
    <col min="12802" max="12802" width="24.5" style="489" customWidth="1"/>
    <col min="12803" max="12803" width="37.25" style="489" customWidth="1"/>
    <col min="12804" max="12804" width="24.5" style="489" customWidth="1"/>
    <col min="12805" max="13056" width="9" style="489"/>
    <col min="13057" max="13057" width="37.25" style="489" customWidth="1"/>
    <col min="13058" max="13058" width="24.5" style="489" customWidth="1"/>
    <col min="13059" max="13059" width="37.25" style="489" customWidth="1"/>
    <col min="13060" max="13060" width="24.5" style="489" customWidth="1"/>
    <col min="13061" max="13312" width="9" style="489"/>
    <col min="13313" max="13313" width="37.25" style="489" customWidth="1"/>
    <col min="13314" max="13314" width="24.5" style="489" customWidth="1"/>
    <col min="13315" max="13315" width="37.25" style="489" customWidth="1"/>
    <col min="13316" max="13316" width="24.5" style="489" customWidth="1"/>
    <col min="13317" max="13568" width="9" style="489"/>
    <col min="13569" max="13569" width="37.25" style="489" customWidth="1"/>
    <col min="13570" max="13570" width="24.5" style="489" customWidth="1"/>
    <col min="13571" max="13571" width="37.25" style="489" customWidth="1"/>
    <col min="13572" max="13572" width="24.5" style="489" customWidth="1"/>
    <col min="13573" max="13824" width="9" style="489"/>
    <col min="13825" max="13825" width="37.25" style="489" customWidth="1"/>
    <col min="13826" max="13826" width="24.5" style="489" customWidth="1"/>
    <col min="13827" max="13827" width="37.25" style="489" customWidth="1"/>
    <col min="13828" max="13828" width="24.5" style="489" customWidth="1"/>
    <col min="13829" max="14080" width="9" style="489"/>
    <col min="14081" max="14081" width="37.25" style="489" customWidth="1"/>
    <col min="14082" max="14082" width="24.5" style="489" customWidth="1"/>
    <col min="14083" max="14083" width="37.25" style="489" customWidth="1"/>
    <col min="14084" max="14084" width="24.5" style="489" customWidth="1"/>
    <col min="14085" max="14336" width="9" style="489"/>
    <col min="14337" max="14337" width="37.25" style="489" customWidth="1"/>
    <col min="14338" max="14338" width="24.5" style="489" customWidth="1"/>
    <col min="14339" max="14339" width="37.25" style="489" customWidth="1"/>
    <col min="14340" max="14340" width="24.5" style="489" customWidth="1"/>
    <col min="14341" max="14592" width="9" style="489"/>
    <col min="14593" max="14593" width="37.25" style="489" customWidth="1"/>
    <col min="14594" max="14594" width="24.5" style="489" customWidth="1"/>
    <col min="14595" max="14595" width="37.25" style="489" customWidth="1"/>
    <col min="14596" max="14596" width="24.5" style="489" customWidth="1"/>
    <col min="14597" max="14848" width="9" style="489"/>
    <col min="14849" max="14849" width="37.25" style="489" customWidth="1"/>
    <col min="14850" max="14850" width="24.5" style="489" customWidth="1"/>
    <col min="14851" max="14851" width="37.25" style="489" customWidth="1"/>
    <col min="14852" max="14852" width="24.5" style="489" customWidth="1"/>
    <col min="14853" max="15104" width="9" style="489"/>
    <col min="15105" max="15105" width="37.25" style="489" customWidth="1"/>
    <col min="15106" max="15106" width="24.5" style="489" customWidth="1"/>
    <col min="15107" max="15107" width="37.25" style="489" customWidth="1"/>
    <col min="15108" max="15108" width="24.5" style="489" customWidth="1"/>
    <col min="15109" max="15360" width="9" style="489"/>
    <col min="15361" max="15361" width="37.25" style="489" customWidth="1"/>
    <col min="15362" max="15362" width="24.5" style="489" customWidth="1"/>
    <col min="15363" max="15363" width="37.25" style="489" customWidth="1"/>
    <col min="15364" max="15364" width="24.5" style="489" customWidth="1"/>
    <col min="15365" max="15616" width="9" style="489"/>
    <col min="15617" max="15617" width="37.25" style="489" customWidth="1"/>
    <col min="15618" max="15618" width="24.5" style="489" customWidth="1"/>
    <col min="15619" max="15619" width="37.25" style="489" customWidth="1"/>
    <col min="15620" max="15620" width="24.5" style="489" customWidth="1"/>
    <col min="15621" max="15872" width="9" style="489"/>
    <col min="15873" max="15873" width="37.25" style="489" customWidth="1"/>
    <col min="15874" max="15874" width="24.5" style="489" customWidth="1"/>
    <col min="15875" max="15875" width="37.25" style="489" customWidth="1"/>
    <col min="15876" max="15876" width="24.5" style="489" customWidth="1"/>
    <col min="15877" max="16128" width="9" style="489"/>
    <col min="16129" max="16129" width="37.25" style="489" customWidth="1"/>
    <col min="16130" max="16130" width="24.5" style="489" customWidth="1"/>
    <col min="16131" max="16131" width="37.25" style="489" customWidth="1"/>
    <col min="16132" max="16132" width="24.5" style="489" customWidth="1"/>
    <col min="16133" max="16384" width="9" style="489"/>
  </cols>
  <sheetData>
    <row r="1" spans="1:4" ht="36.75" customHeight="1">
      <c r="A1" s="648" t="s">
        <v>3360</v>
      </c>
      <c r="B1" s="648"/>
      <c r="C1" s="648"/>
      <c r="D1" s="648"/>
    </row>
    <row r="2" spans="1:4" ht="18.75" customHeight="1">
      <c r="A2" s="490"/>
      <c r="B2" s="491"/>
      <c r="C2" s="490"/>
      <c r="D2" s="492" t="s">
        <v>3361</v>
      </c>
    </row>
    <row r="3" spans="1:4" ht="18.75" customHeight="1" thickBot="1">
      <c r="A3" s="472" t="s">
        <v>3330</v>
      </c>
      <c r="B3" s="492"/>
      <c r="C3" s="493"/>
      <c r="D3" s="492" t="s">
        <v>3331</v>
      </c>
    </row>
    <row r="4" spans="1:4" ht="27" customHeight="1" thickBot="1">
      <c r="A4" s="494" t="s">
        <v>3347</v>
      </c>
      <c r="B4" s="495" t="s">
        <v>3348</v>
      </c>
      <c r="C4" s="496" t="s">
        <v>3347</v>
      </c>
      <c r="D4" s="495" t="s">
        <v>3348</v>
      </c>
    </row>
    <row r="5" spans="1:4" ht="24" customHeight="1">
      <c r="A5" s="497" t="s">
        <v>1436</v>
      </c>
      <c r="B5" s="498">
        <v>1162173802.6900001</v>
      </c>
      <c r="C5" s="499" t="s">
        <v>1437</v>
      </c>
      <c r="D5" s="498">
        <v>1399012996.02</v>
      </c>
    </row>
    <row r="6" spans="1:4" ht="24" customHeight="1">
      <c r="A6" s="500" t="s">
        <v>1438</v>
      </c>
      <c r="B6" s="501">
        <v>98555851.939999998</v>
      </c>
      <c r="C6" s="504" t="s">
        <v>1439</v>
      </c>
      <c r="D6" s="501"/>
    </row>
    <row r="7" spans="1:4" ht="24" customHeight="1">
      <c r="A7" s="500" t="s">
        <v>1440</v>
      </c>
      <c r="B7" s="501">
        <v>1520000000</v>
      </c>
      <c r="C7" s="504" t="s">
        <v>1441</v>
      </c>
      <c r="D7" s="501"/>
    </row>
    <row r="8" spans="1:4" ht="24" customHeight="1">
      <c r="A8" s="500" t="s">
        <v>1442</v>
      </c>
      <c r="B8" s="501">
        <v>2502067.9</v>
      </c>
      <c r="C8" s="504" t="s">
        <v>1443</v>
      </c>
      <c r="D8" s="501"/>
    </row>
    <row r="9" spans="1:4" ht="24" customHeight="1">
      <c r="A9" s="500" t="s">
        <v>3362</v>
      </c>
      <c r="B9" s="501"/>
      <c r="C9" s="504" t="s">
        <v>1444</v>
      </c>
      <c r="D9" s="501"/>
    </row>
    <row r="10" spans="1:4" ht="24" customHeight="1">
      <c r="A10" s="500" t="s">
        <v>3363</v>
      </c>
      <c r="B10" s="501">
        <v>331848.5</v>
      </c>
      <c r="C10" s="502" t="s">
        <v>3349</v>
      </c>
      <c r="D10" s="503" t="s">
        <v>1445</v>
      </c>
    </row>
    <row r="11" spans="1:4" ht="24" customHeight="1">
      <c r="A11" s="500" t="s">
        <v>1446</v>
      </c>
      <c r="B11" s="501"/>
      <c r="C11" s="504" t="s">
        <v>1447</v>
      </c>
      <c r="D11" s="501"/>
    </row>
    <row r="12" spans="1:4" ht="24" customHeight="1">
      <c r="A12" s="500" t="s">
        <v>1448</v>
      </c>
      <c r="B12" s="501">
        <f>SUM(B5:B8)+B11</f>
        <v>2783231722.5300002</v>
      </c>
      <c r="C12" s="544" t="s">
        <v>1449</v>
      </c>
      <c r="D12" s="501">
        <f>D5+D7+D8+D9+D11</f>
        <v>1399012996.02</v>
      </c>
    </row>
    <row r="13" spans="1:4" ht="24" customHeight="1">
      <c r="A13" s="500" t="s">
        <v>3353</v>
      </c>
      <c r="B13" s="501"/>
      <c r="C13" s="544" t="s">
        <v>1450</v>
      </c>
      <c r="D13" s="501"/>
    </row>
    <row r="14" spans="1:4" ht="24" customHeight="1">
      <c r="A14" s="500" t="s">
        <v>1451</v>
      </c>
      <c r="B14" s="501"/>
      <c r="C14" s="544" t="s">
        <v>1452</v>
      </c>
      <c r="D14" s="501"/>
    </row>
    <row r="15" spans="1:4" ht="24" customHeight="1">
      <c r="A15" s="500" t="s">
        <v>1453</v>
      </c>
      <c r="B15" s="501">
        <f>SUM(B12:B14)</f>
        <v>2783231722.5300002</v>
      </c>
      <c r="C15" s="544" t="s">
        <v>1454</v>
      </c>
      <c r="D15" s="501">
        <f>SUM(D12:D14)</f>
        <v>1399012996.02</v>
      </c>
    </row>
    <row r="16" spans="1:4" ht="24" customHeight="1">
      <c r="A16" s="505" t="s">
        <v>1445</v>
      </c>
      <c r="B16" s="545" t="s">
        <v>1445</v>
      </c>
      <c r="C16" s="544" t="s">
        <v>1455</v>
      </c>
      <c r="D16" s="501">
        <f>B15-D15</f>
        <v>1384218726.5100002</v>
      </c>
    </row>
    <row r="17" spans="1:4" ht="24" customHeight="1" thickBot="1">
      <c r="A17" s="506" t="s">
        <v>1456</v>
      </c>
      <c r="B17" s="501">
        <v>4982742069.54</v>
      </c>
      <c r="C17" s="546" t="s">
        <v>1457</v>
      </c>
      <c r="D17" s="547">
        <f>B17+D16</f>
        <v>6366960796.0500002</v>
      </c>
    </row>
    <row r="18" spans="1:4" ht="27" customHeight="1" thickBot="1">
      <c r="A18" s="494" t="s">
        <v>3364</v>
      </c>
      <c r="B18" s="548">
        <f>B15+B17</f>
        <v>7765973792.0699997</v>
      </c>
      <c r="C18" s="549" t="s">
        <v>3364</v>
      </c>
      <c r="D18" s="548">
        <f>D15+D17</f>
        <v>7765973792.0699997</v>
      </c>
    </row>
  </sheetData>
  <mergeCells count="1">
    <mergeCell ref="A1:D1"/>
  </mergeCells>
  <phoneticPr fontId="94" type="noConversion"/>
  <printOptions horizontalCentered="1" vertic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48.xml><?xml version="1.0" encoding="utf-8"?>
<worksheet xmlns="http://schemas.openxmlformats.org/spreadsheetml/2006/main" xmlns:r="http://schemas.openxmlformats.org/officeDocument/2006/relationships">
  <dimension ref="A1:D16"/>
  <sheetViews>
    <sheetView zoomScaleNormal="100" workbookViewId="0">
      <selection activeCell="B5" sqref="B5:D16"/>
    </sheetView>
  </sheetViews>
  <sheetFormatPr defaultRowHeight="14.25" customHeight="1"/>
  <cols>
    <col min="1" max="1" width="37.25" style="489" customWidth="1"/>
    <col min="2" max="2" width="24.5" style="489" customWidth="1"/>
    <col min="3" max="3" width="37.25" style="489" customWidth="1"/>
    <col min="4" max="4" width="24.5" style="489" customWidth="1"/>
    <col min="5" max="256" width="9" style="489"/>
    <col min="257" max="257" width="37.25" style="489" customWidth="1"/>
    <col min="258" max="258" width="24.5" style="489" customWidth="1"/>
    <col min="259" max="259" width="37.25" style="489" customWidth="1"/>
    <col min="260" max="260" width="24.5" style="489" customWidth="1"/>
    <col min="261" max="512" width="9" style="489"/>
    <col min="513" max="513" width="37.25" style="489" customWidth="1"/>
    <col min="514" max="514" width="24.5" style="489" customWidth="1"/>
    <col min="515" max="515" width="37.25" style="489" customWidth="1"/>
    <col min="516" max="516" width="24.5" style="489" customWidth="1"/>
    <col min="517" max="768" width="9" style="489"/>
    <col min="769" max="769" width="37.25" style="489" customWidth="1"/>
    <col min="770" max="770" width="24.5" style="489" customWidth="1"/>
    <col min="771" max="771" width="37.25" style="489" customWidth="1"/>
    <col min="772" max="772" width="24.5" style="489" customWidth="1"/>
    <col min="773" max="1024" width="9" style="489"/>
    <col min="1025" max="1025" width="37.25" style="489" customWidth="1"/>
    <col min="1026" max="1026" width="24.5" style="489" customWidth="1"/>
    <col min="1027" max="1027" width="37.25" style="489" customWidth="1"/>
    <col min="1028" max="1028" width="24.5" style="489" customWidth="1"/>
    <col min="1029" max="1280" width="9" style="489"/>
    <col min="1281" max="1281" width="37.25" style="489" customWidth="1"/>
    <col min="1282" max="1282" width="24.5" style="489" customWidth="1"/>
    <col min="1283" max="1283" width="37.25" style="489" customWidth="1"/>
    <col min="1284" max="1284" width="24.5" style="489" customWidth="1"/>
    <col min="1285" max="1536" width="9" style="489"/>
    <col min="1537" max="1537" width="37.25" style="489" customWidth="1"/>
    <col min="1538" max="1538" width="24.5" style="489" customWidth="1"/>
    <col min="1539" max="1539" width="37.25" style="489" customWidth="1"/>
    <col min="1540" max="1540" width="24.5" style="489" customWidth="1"/>
    <col min="1541" max="1792" width="9" style="489"/>
    <col min="1793" max="1793" width="37.25" style="489" customWidth="1"/>
    <col min="1794" max="1794" width="24.5" style="489" customWidth="1"/>
    <col min="1795" max="1795" width="37.25" style="489" customWidth="1"/>
    <col min="1796" max="1796" width="24.5" style="489" customWidth="1"/>
    <col min="1797" max="2048" width="9" style="489"/>
    <col min="2049" max="2049" width="37.25" style="489" customWidth="1"/>
    <col min="2050" max="2050" width="24.5" style="489" customWidth="1"/>
    <col min="2051" max="2051" width="37.25" style="489" customWidth="1"/>
    <col min="2052" max="2052" width="24.5" style="489" customWidth="1"/>
    <col min="2053" max="2304" width="9" style="489"/>
    <col min="2305" max="2305" width="37.25" style="489" customWidth="1"/>
    <col min="2306" max="2306" width="24.5" style="489" customWidth="1"/>
    <col min="2307" max="2307" width="37.25" style="489" customWidth="1"/>
    <col min="2308" max="2308" width="24.5" style="489" customWidth="1"/>
    <col min="2309" max="2560" width="9" style="489"/>
    <col min="2561" max="2561" width="37.25" style="489" customWidth="1"/>
    <col min="2562" max="2562" width="24.5" style="489" customWidth="1"/>
    <col min="2563" max="2563" width="37.25" style="489" customWidth="1"/>
    <col min="2564" max="2564" width="24.5" style="489" customWidth="1"/>
    <col min="2565" max="2816" width="9" style="489"/>
    <col min="2817" max="2817" width="37.25" style="489" customWidth="1"/>
    <col min="2818" max="2818" width="24.5" style="489" customWidth="1"/>
    <col min="2819" max="2819" width="37.25" style="489" customWidth="1"/>
    <col min="2820" max="2820" width="24.5" style="489" customWidth="1"/>
    <col min="2821" max="3072" width="9" style="489"/>
    <col min="3073" max="3073" width="37.25" style="489" customWidth="1"/>
    <col min="3074" max="3074" width="24.5" style="489" customWidth="1"/>
    <col min="3075" max="3075" width="37.25" style="489" customWidth="1"/>
    <col min="3076" max="3076" width="24.5" style="489" customWidth="1"/>
    <col min="3077" max="3328" width="9" style="489"/>
    <col min="3329" max="3329" width="37.25" style="489" customWidth="1"/>
    <col min="3330" max="3330" width="24.5" style="489" customWidth="1"/>
    <col min="3331" max="3331" width="37.25" style="489" customWidth="1"/>
    <col min="3332" max="3332" width="24.5" style="489" customWidth="1"/>
    <col min="3333" max="3584" width="9" style="489"/>
    <col min="3585" max="3585" width="37.25" style="489" customWidth="1"/>
    <col min="3586" max="3586" width="24.5" style="489" customWidth="1"/>
    <col min="3587" max="3587" width="37.25" style="489" customWidth="1"/>
    <col min="3588" max="3588" width="24.5" style="489" customWidth="1"/>
    <col min="3589" max="3840" width="9" style="489"/>
    <col min="3841" max="3841" width="37.25" style="489" customWidth="1"/>
    <col min="3842" max="3842" width="24.5" style="489" customWidth="1"/>
    <col min="3843" max="3843" width="37.25" style="489" customWidth="1"/>
    <col min="3844" max="3844" width="24.5" style="489" customWidth="1"/>
    <col min="3845" max="4096" width="9" style="489"/>
    <col min="4097" max="4097" width="37.25" style="489" customWidth="1"/>
    <col min="4098" max="4098" width="24.5" style="489" customWidth="1"/>
    <col min="4099" max="4099" width="37.25" style="489" customWidth="1"/>
    <col min="4100" max="4100" width="24.5" style="489" customWidth="1"/>
    <col min="4101" max="4352" width="9" style="489"/>
    <col min="4353" max="4353" width="37.25" style="489" customWidth="1"/>
    <col min="4354" max="4354" width="24.5" style="489" customWidth="1"/>
    <col min="4355" max="4355" width="37.25" style="489" customWidth="1"/>
    <col min="4356" max="4356" width="24.5" style="489" customWidth="1"/>
    <col min="4357" max="4608" width="9" style="489"/>
    <col min="4609" max="4609" width="37.25" style="489" customWidth="1"/>
    <col min="4610" max="4610" width="24.5" style="489" customWidth="1"/>
    <col min="4611" max="4611" width="37.25" style="489" customWidth="1"/>
    <col min="4612" max="4612" width="24.5" style="489" customWidth="1"/>
    <col min="4613" max="4864" width="9" style="489"/>
    <col min="4865" max="4865" width="37.25" style="489" customWidth="1"/>
    <col min="4866" max="4866" width="24.5" style="489" customWidth="1"/>
    <col min="4867" max="4867" width="37.25" style="489" customWidth="1"/>
    <col min="4868" max="4868" width="24.5" style="489" customWidth="1"/>
    <col min="4869" max="5120" width="9" style="489"/>
    <col min="5121" max="5121" width="37.25" style="489" customWidth="1"/>
    <col min="5122" max="5122" width="24.5" style="489" customWidth="1"/>
    <col min="5123" max="5123" width="37.25" style="489" customWidth="1"/>
    <col min="5124" max="5124" width="24.5" style="489" customWidth="1"/>
    <col min="5125" max="5376" width="9" style="489"/>
    <col min="5377" max="5377" width="37.25" style="489" customWidth="1"/>
    <col min="5378" max="5378" width="24.5" style="489" customWidth="1"/>
    <col min="5379" max="5379" width="37.25" style="489" customWidth="1"/>
    <col min="5380" max="5380" width="24.5" style="489" customWidth="1"/>
    <col min="5381" max="5632" width="9" style="489"/>
    <col min="5633" max="5633" width="37.25" style="489" customWidth="1"/>
    <col min="5634" max="5634" width="24.5" style="489" customWidth="1"/>
    <col min="5635" max="5635" width="37.25" style="489" customWidth="1"/>
    <col min="5636" max="5636" width="24.5" style="489" customWidth="1"/>
    <col min="5637" max="5888" width="9" style="489"/>
    <col min="5889" max="5889" width="37.25" style="489" customWidth="1"/>
    <col min="5890" max="5890" width="24.5" style="489" customWidth="1"/>
    <col min="5891" max="5891" width="37.25" style="489" customWidth="1"/>
    <col min="5892" max="5892" width="24.5" style="489" customWidth="1"/>
    <col min="5893" max="6144" width="9" style="489"/>
    <col min="6145" max="6145" width="37.25" style="489" customWidth="1"/>
    <col min="6146" max="6146" width="24.5" style="489" customWidth="1"/>
    <col min="6147" max="6147" width="37.25" style="489" customWidth="1"/>
    <col min="6148" max="6148" width="24.5" style="489" customWidth="1"/>
    <col min="6149" max="6400" width="9" style="489"/>
    <col min="6401" max="6401" width="37.25" style="489" customWidth="1"/>
    <col min="6402" max="6402" width="24.5" style="489" customWidth="1"/>
    <col min="6403" max="6403" width="37.25" style="489" customWidth="1"/>
    <col min="6404" max="6404" width="24.5" style="489" customWidth="1"/>
    <col min="6405" max="6656" width="9" style="489"/>
    <col min="6657" max="6657" width="37.25" style="489" customWidth="1"/>
    <col min="6658" max="6658" width="24.5" style="489" customWidth="1"/>
    <col min="6659" max="6659" width="37.25" style="489" customWidth="1"/>
    <col min="6660" max="6660" width="24.5" style="489" customWidth="1"/>
    <col min="6661" max="6912" width="9" style="489"/>
    <col min="6913" max="6913" width="37.25" style="489" customWidth="1"/>
    <col min="6914" max="6914" width="24.5" style="489" customWidth="1"/>
    <col min="6915" max="6915" width="37.25" style="489" customWidth="1"/>
    <col min="6916" max="6916" width="24.5" style="489" customWidth="1"/>
    <col min="6917" max="7168" width="9" style="489"/>
    <col min="7169" max="7169" width="37.25" style="489" customWidth="1"/>
    <col min="7170" max="7170" width="24.5" style="489" customWidth="1"/>
    <col min="7171" max="7171" width="37.25" style="489" customWidth="1"/>
    <col min="7172" max="7172" width="24.5" style="489" customWidth="1"/>
    <col min="7173" max="7424" width="9" style="489"/>
    <col min="7425" max="7425" width="37.25" style="489" customWidth="1"/>
    <col min="7426" max="7426" width="24.5" style="489" customWidth="1"/>
    <col min="7427" max="7427" width="37.25" style="489" customWidth="1"/>
    <col min="7428" max="7428" width="24.5" style="489" customWidth="1"/>
    <col min="7429" max="7680" width="9" style="489"/>
    <col min="7681" max="7681" width="37.25" style="489" customWidth="1"/>
    <col min="7682" max="7682" width="24.5" style="489" customWidth="1"/>
    <col min="7683" max="7683" width="37.25" style="489" customWidth="1"/>
    <col min="7684" max="7684" width="24.5" style="489" customWidth="1"/>
    <col min="7685" max="7936" width="9" style="489"/>
    <col min="7937" max="7937" width="37.25" style="489" customWidth="1"/>
    <col min="7938" max="7938" width="24.5" style="489" customWidth="1"/>
    <col min="7939" max="7939" width="37.25" style="489" customWidth="1"/>
    <col min="7940" max="7940" width="24.5" style="489" customWidth="1"/>
    <col min="7941" max="8192" width="9" style="489"/>
    <col min="8193" max="8193" width="37.25" style="489" customWidth="1"/>
    <col min="8194" max="8194" width="24.5" style="489" customWidth="1"/>
    <col min="8195" max="8195" width="37.25" style="489" customWidth="1"/>
    <col min="8196" max="8196" width="24.5" style="489" customWidth="1"/>
    <col min="8197" max="8448" width="9" style="489"/>
    <col min="8449" max="8449" width="37.25" style="489" customWidth="1"/>
    <col min="8450" max="8450" width="24.5" style="489" customWidth="1"/>
    <col min="8451" max="8451" width="37.25" style="489" customWidth="1"/>
    <col min="8452" max="8452" width="24.5" style="489" customWidth="1"/>
    <col min="8453" max="8704" width="9" style="489"/>
    <col min="8705" max="8705" width="37.25" style="489" customWidth="1"/>
    <col min="8706" max="8706" width="24.5" style="489" customWidth="1"/>
    <col min="8707" max="8707" width="37.25" style="489" customWidth="1"/>
    <col min="8708" max="8708" width="24.5" style="489" customWidth="1"/>
    <col min="8709" max="8960" width="9" style="489"/>
    <col min="8961" max="8961" width="37.25" style="489" customWidth="1"/>
    <col min="8962" max="8962" width="24.5" style="489" customWidth="1"/>
    <col min="8963" max="8963" width="37.25" style="489" customWidth="1"/>
    <col min="8964" max="8964" width="24.5" style="489" customWidth="1"/>
    <col min="8965" max="9216" width="9" style="489"/>
    <col min="9217" max="9217" width="37.25" style="489" customWidth="1"/>
    <col min="9218" max="9218" width="24.5" style="489" customWidth="1"/>
    <col min="9219" max="9219" width="37.25" style="489" customWidth="1"/>
    <col min="9220" max="9220" width="24.5" style="489" customWidth="1"/>
    <col min="9221" max="9472" width="9" style="489"/>
    <col min="9473" max="9473" width="37.25" style="489" customWidth="1"/>
    <col min="9474" max="9474" width="24.5" style="489" customWidth="1"/>
    <col min="9475" max="9475" width="37.25" style="489" customWidth="1"/>
    <col min="9476" max="9476" width="24.5" style="489" customWidth="1"/>
    <col min="9477" max="9728" width="9" style="489"/>
    <col min="9729" max="9729" width="37.25" style="489" customWidth="1"/>
    <col min="9730" max="9730" width="24.5" style="489" customWidth="1"/>
    <col min="9731" max="9731" width="37.25" style="489" customWidth="1"/>
    <col min="9732" max="9732" width="24.5" style="489" customWidth="1"/>
    <col min="9733" max="9984" width="9" style="489"/>
    <col min="9985" max="9985" width="37.25" style="489" customWidth="1"/>
    <col min="9986" max="9986" width="24.5" style="489" customWidth="1"/>
    <col min="9987" max="9987" width="37.25" style="489" customWidth="1"/>
    <col min="9988" max="9988" width="24.5" style="489" customWidth="1"/>
    <col min="9989" max="10240" width="9" style="489"/>
    <col min="10241" max="10241" width="37.25" style="489" customWidth="1"/>
    <col min="10242" max="10242" width="24.5" style="489" customWidth="1"/>
    <col min="10243" max="10243" width="37.25" style="489" customWidth="1"/>
    <col min="10244" max="10244" width="24.5" style="489" customWidth="1"/>
    <col min="10245" max="10496" width="9" style="489"/>
    <col min="10497" max="10497" width="37.25" style="489" customWidth="1"/>
    <col min="10498" max="10498" width="24.5" style="489" customWidth="1"/>
    <col min="10499" max="10499" width="37.25" style="489" customWidth="1"/>
    <col min="10500" max="10500" width="24.5" style="489" customWidth="1"/>
    <col min="10501" max="10752" width="9" style="489"/>
    <col min="10753" max="10753" width="37.25" style="489" customWidth="1"/>
    <col min="10754" max="10754" width="24.5" style="489" customWidth="1"/>
    <col min="10755" max="10755" width="37.25" style="489" customWidth="1"/>
    <col min="10756" max="10756" width="24.5" style="489" customWidth="1"/>
    <col min="10757" max="11008" width="9" style="489"/>
    <col min="11009" max="11009" width="37.25" style="489" customWidth="1"/>
    <col min="11010" max="11010" width="24.5" style="489" customWidth="1"/>
    <col min="11011" max="11011" width="37.25" style="489" customWidth="1"/>
    <col min="11012" max="11012" width="24.5" style="489" customWidth="1"/>
    <col min="11013" max="11264" width="9" style="489"/>
    <col min="11265" max="11265" width="37.25" style="489" customWidth="1"/>
    <col min="11266" max="11266" width="24.5" style="489" customWidth="1"/>
    <col min="11267" max="11267" width="37.25" style="489" customWidth="1"/>
    <col min="11268" max="11268" width="24.5" style="489" customWidth="1"/>
    <col min="11269" max="11520" width="9" style="489"/>
    <col min="11521" max="11521" width="37.25" style="489" customWidth="1"/>
    <col min="11522" max="11522" width="24.5" style="489" customWidth="1"/>
    <col min="11523" max="11523" width="37.25" style="489" customWidth="1"/>
    <col min="11524" max="11524" width="24.5" style="489" customWidth="1"/>
    <col min="11525" max="11776" width="9" style="489"/>
    <col min="11777" max="11777" width="37.25" style="489" customWidth="1"/>
    <col min="11778" max="11778" width="24.5" style="489" customWidth="1"/>
    <col min="11779" max="11779" width="37.25" style="489" customWidth="1"/>
    <col min="11780" max="11780" width="24.5" style="489" customWidth="1"/>
    <col min="11781" max="12032" width="9" style="489"/>
    <col min="12033" max="12033" width="37.25" style="489" customWidth="1"/>
    <col min="12034" max="12034" width="24.5" style="489" customWidth="1"/>
    <col min="12035" max="12035" width="37.25" style="489" customWidth="1"/>
    <col min="12036" max="12036" width="24.5" style="489" customWidth="1"/>
    <col min="12037" max="12288" width="9" style="489"/>
    <col min="12289" max="12289" width="37.25" style="489" customWidth="1"/>
    <col min="12290" max="12290" width="24.5" style="489" customWidth="1"/>
    <col min="12291" max="12291" width="37.25" style="489" customWidth="1"/>
    <col min="12292" max="12292" width="24.5" style="489" customWidth="1"/>
    <col min="12293" max="12544" width="9" style="489"/>
    <col min="12545" max="12545" width="37.25" style="489" customWidth="1"/>
    <col min="12546" max="12546" width="24.5" style="489" customWidth="1"/>
    <col min="12547" max="12547" width="37.25" style="489" customWidth="1"/>
    <col min="12548" max="12548" width="24.5" style="489" customWidth="1"/>
    <col min="12549" max="12800" width="9" style="489"/>
    <col min="12801" max="12801" width="37.25" style="489" customWidth="1"/>
    <col min="12802" max="12802" width="24.5" style="489" customWidth="1"/>
    <col min="12803" max="12803" width="37.25" style="489" customWidth="1"/>
    <col min="12804" max="12804" width="24.5" style="489" customWidth="1"/>
    <col min="12805" max="13056" width="9" style="489"/>
    <col min="13057" max="13057" width="37.25" style="489" customWidth="1"/>
    <col min="13058" max="13058" width="24.5" style="489" customWidth="1"/>
    <col min="13059" max="13059" width="37.25" style="489" customWidth="1"/>
    <col min="13060" max="13060" width="24.5" style="489" customWidth="1"/>
    <col min="13061" max="13312" width="9" style="489"/>
    <col min="13313" max="13313" width="37.25" style="489" customWidth="1"/>
    <col min="13314" max="13314" width="24.5" style="489" customWidth="1"/>
    <col min="13315" max="13315" width="37.25" style="489" customWidth="1"/>
    <col min="13316" max="13316" width="24.5" style="489" customWidth="1"/>
    <col min="13317" max="13568" width="9" style="489"/>
    <col min="13569" max="13569" width="37.25" style="489" customWidth="1"/>
    <col min="13570" max="13570" width="24.5" style="489" customWidth="1"/>
    <col min="13571" max="13571" width="37.25" style="489" customWidth="1"/>
    <col min="13572" max="13572" width="24.5" style="489" customWidth="1"/>
    <col min="13573" max="13824" width="9" style="489"/>
    <col min="13825" max="13825" width="37.25" style="489" customWidth="1"/>
    <col min="13826" max="13826" width="24.5" style="489" customWidth="1"/>
    <col min="13827" max="13827" width="37.25" style="489" customWidth="1"/>
    <col min="13828" max="13828" width="24.5" style="489" customWidth="1"/>
    <col min="13829" max="14080" width="9" style="489"/>
    <col min="14081" max="14081" width="37.25" style="489" customWidth="1"/>
    <col min="14082" max="14082" width="24.5" style="489" customWidth="1"/>
    <col min="14083" max="14083" width="37.25" style="489" customWidth="1"/>
    <col min="14084" max="14084" width="24.5" style="489" customWidth="1"/>
    <col min="14085" max="14336" width="9" style="489"/>
    <col min="14337" max="14337" width="37.25" style="489" customWidth="1"/>
    <col min="14338" max="14338" width="24.5" style="489" customWidth="1"/>
    <col min="14339" max="14339" width="37.25" style="489" customWidth="1"/>
    <col min="14340" max="14340" width="24.5" style="489" customWidth="1"/>
    <col min="14341" max="14592" width="9" style="489"/>
    <col min="14593" max="14593" width="37.25" style="489" customWidth="1"/>
    <col min="14594" max="14594" width="24.5" style="489" customWidth="1"/>
    <col min="14595" max="14595" width="37.25" style="489" customWidth="1"/>
    <col min="14596" max="14596" width="24.5" style="489" customWidth="1"/>
    <col min="14597" max="14848" width="9" style="489"/>
    <col min="14849" max="14849" width="37.25" style="489" customWidth="1"/>
    <col min="14850" max="14850" width="24.5" style="489" customWidth="1"/>
    <col min="14851" max="14851" width="37.25" style="489" customWidth="1"/>
    <col min="14852" max="14852" width="24.5" style="489" customWidth="1"/>
    <col min="14853" max="15104" width="9" style="489"/>
    <col min="15105" max="15105" width="37.25" style="489" customWidth="1"/>
    <col min="15106" max="15106" width="24.5" style="489" customWidth="1"/>
    <col min="15107" max="15107" width="37.25" style="489" customWidth="1"/>
    <col min="15108" max="15108" width="24.5" style="489" customWidth="1"/>
    <col min="15109" max="15360" width="9" style="489"/>
    <col min="15361" max="15361" width="37.25" style="489" customWidth="1"/>
    <col min="15362" max="15362" width="24.5" style="489" customWidth="1"/>
    <col min="15363" max="15363" width="37.25" style="489" customWidth="1"/>
    <col min="15364" max="15364" width="24.5" style="489" customWidth="1"/>
    <col min="15365" max="15616" width="9" style="489"/>
    <col min="15617" max="15617" width="37.25" style="489" customWidth="1"/>
    <col min="15618" max="15618" width="24.5" style="489" customWidth="1"/>
    <col min="15619" max="15619" width="37.25" style="489" customWidth="1"/>
    <col min="15620" max="15620" width="24.5" style="489" customWidth="1"/>
    <col min="15621" max="15872" width="9" style="489"/>
    <col min="15873" max="15873" width="37.25" style="489" customWidth="1"/>
    <col min="15874" max="15874" width="24.5" style="489" customWidth="1"/>
    <col min="15875" max="15875" width="37.25" style="489" customWidth="1"/>
    <col min="15876" max="15876" width="24.5" style="489" customWidth="1"/>
    <col min="15877" max="16128" width="9" style="489"/>
    <col min="16129" max="16129" width="37.25" style="489" customWidth="1"/>
    <col min="16130" max="16130" width="24.5" style="489" customWidth="1"/>
    <col min="16131" max="16131" width="37.25" style="489" customWidth="1"/>
    <col min="16132" max="16132" width="24.5" style="489" customWidth="1"/>
    <col min="16133" max="16384" width="9" style="489"/>
  </cols>
  <sheetData>
    <row r="1" spans="1:4" s="507" customFormat="1" ht="36.75" customHeight="1">
      <c r="A1" s="639" t="s">
        <v>3365</v>
      </c>
      <c r="B1" s="639"/>
      <c r="C1" s="639"/>
      <c r="D1" s="639"/>
    </row>
    <row r="2" spans="1:4" s="507" customFormat="1" ht="19.5" customHeight="1">
      <c r="A2" s="508"/>
      <c r="B2" s="509"/>
      <c r="C2" s="509"/>
      <c r="D2" s="510" t="s">
        <v>3366</v>
      </c>
    </row>
    <row r="3" spans="1:4" s="507" customFormat="1" ht="19.5" customHeight="1" thickBot="1">
      <c r="A3" s="511" t="s">
        <v>3330</v>
      </c>
      <c r="B3" s="511"/>
      <c r="C3" s="511"/>
      <c r="D3" s="510" t="s">
        <v>1458</v>
      </c>
    </row>
    <row r="4" spans="1:4" s="507" customFormat="1" ht="36" customHeight="1" thickBot="1">
      <c r="A4" s="512" t="s">
        <v>3367</v>
      </c>
      <c r="B4" s="513" t="s">
        <v>1488</v>
      </c>
      <c r="C4" s="514" t="s">
        <v>1567</v>
      </c>
      <c r="D4" s="513" t="s">
        <v>1488</v>
      </c>
    </row>
    <row r="5" spans="1:4" s="507" customFormat="1" ht="26.45" customHeight="1">
      <c r="A5" s="515" t="s">
        <v>3368</v>
      </c>
      <c r="B5" s="516">
        <f>27973554.9+956315714.27</f>
        <v>984289269.16999996</v>
      </c>
      <c r="C5" s="550" t="s">
        <v>3369</v>
      </c>
      <c r="D5" s="551">
        <f>SUM(D6:D7)</f>
        <v>274827800.00999999</v>
      </c>
    </row>
    <row r="6" spans="1:4" s="507" customFormat="1" ht="26.45" customHeight="1">
      <c r="A6" s="517" t="s">
        <v>3370</v>
      </c>
      <c r="B6" s="518">
        <f>470064.18+2566913.05</f>
        <v>3036977.23</v>
      </c>
      <c r="C6" s="521" t="s">
        <v>3371</v>
      </c>
      <c r="D6" s="520">
        <f>25970003.03+184358701.29</f>
        <v>210328704.31999999</v>
      </c>
    </row>
    <row r="7" spans="1:4" s="507" customFormat="1" ht="26.45" customHeight="1">
      <c r="A7" s="519" t="s">
        <v>3372</v>
      </c>
      <c r="B7" s="518"/>
      <c r="C7" s="521" t="s">
        <v>3373</v>
      </c>
      <c r="D7" s="520">
        <f>5302135.46+59196960.23</f>
        <v>64499095.689999998</v>
      </c>
    </row>
    <row r="8" spans="1:4" s="507" customFormat="1" ht="26.45" customHeight="1">
      <c r="A8" s="519" t="s">
        <v>3374</v>
      </c>
      <c r="B8" s="518">
        <f>304.9+383897.57</f>
        <v>384202.47000000003</v>
      </c>
      <c r="C8" s="521" t="s">
        <v>3350</v>
      </c>
      <c r="D8" s="520">
        <f>14774563.95+99481863.86</f>
        <v>114256427.81</v>
      </c>
    </row>
    <row r="9" spans="1:4" s="507" customFormat="1" ht="26.45" customHeight="1">
      <c r="A9" s="519" t="s">
        <v>3375</v>
      </c>
      <c r="B9" s="518"/>
      <c r="C9" s="521" t="s">
        <v>3351</v>
      </c>
      <c r="D9" s="520"/>
    </row>
    <row r="10" spans="1:4" s="507" customFormat="1" ht="26.45" customHeight="1">
      <c r="A10" s="519" t="s">
        <v>1448</v>
      </c>
      <c r="B10" s="552">
        <f>SUM(B5:B9)</f>
        <v>987710448.87</v>
      </c>
      <c r="C10" s="521" t="s">
        <v>3352</v>
      </c>
      <c r="D10" s="520">
        <f>D5+D8+D9</f>
        <v>389084227.81999999</v>
      </c>
    </row>
    <row r="11" spans="1:4" s="507" customFormat="1" ht="26.45" customHeight="1">
      <c r="A11" s="519" t="s">
        <v>1479</v>
      </c>
      <c r="B11" s="518"/>
      <c r="C11" s="521" t="s">
        <v>3354</v>
      </c>
      <c r="D11" s="520"/>
    </row>
    <row r="12" spans="1:4" s="507" customFormat="1" ht="26.45" customHeight="1">
      <c r="A12" s="519" t="s">
        <v>1451</v>
      </c>
      <c r="B12" s="518"/>
      <c r="C12" s="521" t="s">
        <v>3376</v>
      </c>
      <c r="D12" s="520"/>
    </row>
    <row r="13" spans="1:4" s="507" customFormat="1" ht="26.45" customHeight="1">
      <c r="A13" s="519" t="s">
        <v>1453</v>
      </c>
      <c r="B13" s="518">
        <f>SUM(B10:B12)</f>
        <v>987710448.87</v>
      </c>
      <c r="C13" s="521" t="s">
        <v>3377</v>
      </c>
      <c r="D13" s="520">
        <f>SUM(D10:D12)</f>
        <v>389084227.81999999</v>
      </c>
    </row>
    <row r="14" spans="1:4" s="507" customFormat="1" ht="26.45" customHeight="1">
      <c r="A14" s="522" t="s">
        <v>1445</v>
      </c>
      <c r="B14" s="523" t="s">
        <v>1445</v>
      </c>
      <c r="C14" s="521" t="s">
        <v>3378</v>
      </c>
      <c r="D14" s="520">
        <f>B13-D13</f>
        <v>598626221.04999995</v>
      </c>
    </row>
    <row r="15" spans="1:4" s="507" customFormat="1" ht="26.45" customHeight="1" thickBot="1">
      <c r="A15" s="524" t="s">
        <v>1456</v>
      </c>
      <c r="B15" s="525">
        <f>139378400.67+5182388928.82</f>
        <v>5321767329.4899998</v>
      </c>
      <c r="C15" s="526" t="s">
        <v>3379</v>
      </c>
      <c r="D15" s="553">
        <f>B15+D14</f>
        <v>5920393550.54</v>
      </c>
    </row>
    <row r="16" spans="1:4" s="507" customFormat="1" ht="26.45" customHeight="1" thickBot="1">
      <c r="A16" s="527" t="s">
        <v>3380</v>
      </c>
      <c r="B16" s="554">
        <f>B13+B15</f>
        <v>6309477778.3599997</v>
      </c>
      <c r="C16" s="528" t="s">
        <v>1568</v>
      </c>
      <c r="D16" s="555">
        <f>D13+D15</f>
        <v>6309477778.3599997</v>
      </c>
    </row>
  </sheetData>
  <mergeCells count="1">
    <mergeCell ref="A1:D1"/>
  </mergeCells>
  <phoneticPr fontId="94" type="noConversion"/>
  <printOptions horizontalCentered="1" verticalCentered="1"/>
  <pageMargins left="0.70866141732283472" right="0.70866141732283472" top="0.74803149606299213" bottom="0.74803149606299213" header="0.31496062992125984" footer="0.31496062992125984"/>
  <pageSetup paperSize="9" orientation="landscape" r:id="rId1"/>
  <headerFooter alignWithMargins="0"/>
  <legacyDrawing r:id="rId2"/>
</worksheet>
</file>

<file path=xl/worksheets/sheet49.xml><?xml version="1.0" encoding="utf-8"?>
<worksheet xmlns="http://schemas.openxmlformats.org/spreadsheetml/2006/main" xmlns:r="http://schemas.openxmlformats.org/officeDocument/2006/relationships">
  <dimension ref="A1:F11"/>
  <sheetViews>
    <sheetView workbookViewId="0">
      <selection activeCell="A3" sqref="A3:F11"/>
    </sheetView>
  </sheetViews>
  <sheetFormatPr defaultRowHeight="12"/>
  <cols>
    <col min="1" max="1" width="34.5" style="489" customWidth="1"/>
    <col min="2" max="2" width="7" style="489" customWidth="1"/>
    <col min="3" max="3" width="20.75" style="489" customWidth="1"/>
    <col min="4" max="4" width="34.5" style="489" customWidth="1"/>
    <col min="5" max="5" width="7" style="489" customWidth="1"/>
    <col min="6" max="6" width="20.75" style="489" customWidth="1"/>
    <col min="7" max="256" width="9" style="489"/>
    <col min="257" max="257" width="34.5" style="489" customWidth="1"/>
    <col min="258" max="258" width="7" style="489" customWidth="1"/>
    <col min="259" max="259" width="20.75" style="489" customWidth="1"/>
    <col min="260" max="260" width="34.5" style="489" customWidth="1"/>
    <col min="261" max="261" width="7" style="489" customWidth="1"/>
    <col min="262" max="262" width="20.75" style="489" customWidth="1"/>
    <col min="263" max="512" width="9" style="489"/>
    <col min="513" max="513" width="34.5" style="489" customWidth="1"/>
    <col min="514" max="514" width="7" style="489" customWidth="1"/>
    <col min="515" max="515" width="20.75" style="489" customWidth="1"/>
    <col min="516" max="516" width="34.5" style="489" customWidth="1"/>
    <col min="517" max="517" width="7" style="489" customWidth="1"/>
    <col min="518" max="518" width="20.75" style="489" customWidth="1"/>
    <col min="519" max="768" width="9" style="489"/>
    <col min="769" max="769" width="34.5" style="489" customWidth="1"/>
    <col min="770" max="770" width="7" style="489" customWidth="1"/>
    <col min="771" max="771" width="20.75" style="489" customWidth="1"/>
    <col min="772" max="772" width="34.5" style="489" customWidth="1"/>
    <col min="773" max="773" width="7" style="489" customWidth="1"/>
    <col min="774" max="774" width="20.75" style="489" customWidth="1"/>
    <col min="775" max="1024" width="9" style="489"/>
    <col min="1025" max="1025" width="34.5" style="489" customWidth="1"/>
    <col min="1026" max="1026" width="7" style="489" customWidth="1"/>
    <col min="1027" max="1027" width="20.75" style="489" customWidth="1"/>
    <col min="1028" max="1028" width="34.5" style="489" customWidth="1"/>
    <col min="1029" max="1029" width="7" style="489" customWidth="1"/>
    <col min="1030" max="1030" width="20.75" style="489" customWidth="1"/>
    <col min="1031" max="1280" width="9" style="489"/>
    <col min="1281" max="1281" width="34.5" style="489" customWidth="1"/>
    <col min="1282" max="1282" width="7" style="489" customWidth="1"/>
    <col min="1283" max="1283" width="20.75" style="489" customWidth="1"/>
    <col min="1284" max="1284" width="34.5" style="489" customWidth="1"/>
    <col min="1285" max="1285" width="7" style="489" customWidth="1"/>
    <col min="1286" max="1286" width="20.75" style="489" customWidth="1"/>
    <col min="1287" max="1536" width="9" style="489"/>
    <col min="1537" max="1537" width="34.5" style="489" customWidth="1"/>
    <col min="1538" max="1538" width="7" style="489" customWidth="1"/>
    <col min="1539" max="1539" width="20.75" style="489" customWidth="1"/>
    <col min="1540" max="1540" width="34.5" style="489" customWidth="1"/>
    <col min="1541" max="1541" width="7" style="489" customWidth="1"/>
    <col min="1542" max="1542" width="20.75" style="489" customWidth="1"/>
    <col min="1543" max="1792" width="9" style="489"/>
    <col min="1793" max="1793" width="34.5" style="489" customWidth="1"/>
    <col min="1794" max="1794" width="7" style="489" customWidth="1"/>
    <col min="1795" max="1795" width="20.75" style="489" customWidth="1"/>
    <col min="1796" max="1796" width="34.5" style="489" customWidth="1"/>
    <col min="1797" max="1797" width="7" style="489" customWidth="1"/>
    <col min="1798" max="1798" width="20.75" style="489" customWidth="1"/>
    <col min="1799" max="2048" width="9" style="489"/>
    <col min="2049" max="2049" width="34.5" style="489" customWidth="1"/>
    <col min="2050" max="2050" width="7" style="489" customWidth="1"/>
    <col min="2051" max="2051" width="20.75" style="489" customWidth="1"/>
    <col min="2052" max="2052" width="34.5" style="489" customWidth="1"/>
    <col min="2053" max="2053" width="7" style="489" customWidth="1"/>
    <col min="2054" max="2054" width="20.75" style="489" customWidth="1"/>
    <col min="2055" max="2304" width="9" style="489"/>
    <col min="2305" max="2305" width="34.5" style="489" customWidth="1"/>
    <col min="2306" max="2306" width="7" style="489" customWidth="1"/>
    <col min="2307" max="2307" width="20.75" style="489" customWidth="1"/>
    <col min="2308" max="2308" width="34.5" style="489" customWidth="1"/>
    <col min="2309" max="2309" width="7" style="489" customWidth="1"/>
    <col min="2310" max="2310" width="20.75" style="489" customWidth="1"/>
    <col min="2311" max="2560" width="9" style="489"/>
    <col min="2561" max="2561" width="34.5" style="489" customWidth="1"/>
    <col min="2562" max="2562" width="7" style="489" customWidth="1"/>
    <col min="2563" max="2563" width="20.75" style="489" customWidth="1"/>
    <col min="2564" max="2564" width="34.5" style="489" customWidth="1"/>
    <col min="2565" max="2565" width="7" style="489" customWidth="1"/>
    <col min="2566" max="2566" width="20.75" style="489" customWidth="1"/>
    <col min="2567" max="2816" width="9" style="489"/>
    <col min="2817" max="2817" width="34.5" style="489" customWidth="1"/>
    <col min="2818" max="2818" width="7" style="489" customWidth="1"/>
    <col min="2819" max="2819" width="20.75" style="489" customWidth="1"/>
    <col min="2820" max="2820" width="34.5" style="489" customWidth="1"/>
    <col min="2821" max="2821" width="7" style="489" customWidth="1"/>
    <col min="2822" max="2822" width="20.75" style="489" customWidth="1"/>
    <col min="2823" max="3072" width="9" style="489"/>
    <col min="3073" max="3073" width="34.5" style="489" customWidth="1"/>
    <col min="3074" max="3074" width="7" style="489" customWidth="1"/>
    <col min="3075" max="3075" width="20.75" style="489" customWidth="1"/>
    <col min="3076" max="3076" width="34.5" style="489" customWidth="1"/>
    <col min="3077" max="3077" width="7" style="489" customWidth="1"/>
    <col min="3078" max="3078" width="20.75" style="489" customWidth="1"/>
    <col min="3079" max="3328" width="9" style="489"/>
    <col min="3329" max="3329" width="34.5" style="489" customWidth="1"/>
    <col min="3330" max="3330" width="7" style="489" customWidth="1"/>
    <col min="3331" max="3331" width="20.75" style="489" customWidth="1"/>
    <col min="3332" max="3332" width="34.5" style="489" customWidth="1"/>
    <col min="3333" max="3333" width="7" style="489" customWidth="1"/>
    <col min="3334" max="3334" width="20.75" style="489" customWidth="1"/>
    <col min="3335" max="3584" width="9" style="489"/>
    <col min="3585" max="3585" width="34.5" style="489" customWidth="1"/>
    <col min="3586" max="3586" width="7" style="489" customWidth="1"/>
    <col min="3587" max="3587" width="20.75" style="489" customWidth="1"/>
    <col min="3588" max="3588" width="34.5" style="489" customWidth="1"/>
    <col min="3589" max="3589" width="7" style="489" customWidth="1"/>
    <col min="3590" max="3590" width="20.75" style="489" customWidth="1"/>
    <col min="3591" max="3840" width="9" style="489"/>
    <col min="3841" max="3841" width="34.5" style="489" customWidth="1"/>
    <col min="3842" max="3842" width="7" style="489" customWidth="1"/>
    <col min="3843" max="3843" width="20.75" style="489" customWidth="1"/>
    <col min="3844" max="3844" width="34.5" style="489" customWidth="1"/>
    <col min="3845" max="3845" width="7" style="489" customWidth="1"/>
    <col min="3846" max="3846" width="20.75" style="489" customWidth="1"/>
    <col min="3847" max="4096" width="9" style="489"/>
    <col min="4097" max="4097" width="34.5" style="489" customWidth="1"/>
    <col min="4098" max="4098" width="7" style="489" customWidth="1"/>
    <col min="4099" max="4099" width="20.75" style="489" customWidth="1"/>
    <col min="4100" max="4100" width="34.5" style="489" customWidth="1"/>
    <col min="4101" max="4101" width="7" style="489" customWidth="1"/>
    <col min="4102" max="4102" width="20.75" style="489" customWidth="1"/>
    <col min="4103" max="4352" width="9" style="489"/>
    <col min="4353" max="4353" width="34.5" style="489" customWidth="1"/>
    <col min="4354" max="4354" width="7" style="489" customWidth="1"/>
    <col min="4355" max="4355" width="20.75" style="489" customWidth="1"/>
    <col min="4356" max="4356" width="34.5" style="489" customWidth="1"/>
    <col min="4357" max="4357" width="7" style="489" customWidth="1"/>
    <col min="4358" max="4358" width="20.75" style="489" customWidth="1"/>
    <col min="4359" max="4608" width="9" style="489"/>
    <col min="4609" max="4609" width="34.5" style="489" customWidth="1"/>
    <col min="4610" max="4610" width="7" style="489" customWidth="1"/>
    <col min="4611" max="4611" width="20.75" style="489" customWidth="1"/>
    <col min="4612" max="4612" width="34.5" style="489" customWidth="1"/>
    <col min="4613" max="4613" width="7" style="489" customWidth="1"/>
    <col min="4614" max="4614" width="20.75" style="489" customWidth="1"/>
    <col min="4615" max="4864" width="9" style="489"/>
    <col min="4865" max="4865" width="34.5" style="489" customWidth="1"/>
    <col min="4866" max="4866" width="7" style="489" customWidth="1"/>
    <col min="4867" max="4867" width="20.75" style="489" customWidth="1"/>
    <col min="4868" max="4868" width="34.5" style="489" customWidth="1"/>
    <col min="4869" max="4869" width="7" style="489" customWidth="1"/>
    <col min="4870" max="4870" width="20.75" style="489" customWidth="1"/>
    <col min="4871" max="5120" width="9" style="489"/>
    <col min="5121" max="5121" width="34.5" style="489" customWidth="1"/>
    <col min="5122" max="5122" width="7" style="489" customWidth="1"/>
    <col min="5123" max="5123" width="20.75" style="489" customWidth="1"/>
    <col min="5124" max="5124" width="34.5" style="489" customWidth="1"/>
    <col min="5125" max="5125" width="7" style="489" customWidth="1"/>
    <col min="5126" max="5126" width="20.75" style="489" customWidth="1"/>
    <col min="5127" max="5376" width="9" style="489"/>
    <col min="5377" max="5377" width="34.5" style="489" customWidth="1"/>
    <col min="5378" max="5378" width="7" style="489" customWidth="1"/>
    <col min="5379" max="5379" width="20.75" style="489" customWidth="1"/>
    <col min="5380" max="5380" width="34.5" style="489" customWidth="1"/>
    <col min="5381" max="5381" width="7" style="489" customWidth="1"/>
    <col min="5382" max="5382" width="20.75" style="489" customWidth="1"/>
    <col min="5383" max="5632" width="9" style="489"/>
    <col min="5633" max="5633" width="34.5" style="489" customWidth="1"/>
    <col min="5634" max="5634" width="7" style="489" customWidth="1"/>
    <col min="5635" max="5635" width="20.75" style="489" customWidth="1"/>
    <col min="5636" max="5636" width="34.5" style="489" customWidth="1"/>
    <col min="5637" max="5637" width="7" style="489" customWidth="1"/>
    <col min="5638" max="5638" width="20.75" style="489" customWidth="1"/>
    <col min="5639" max="5888" width="9" style="489"/>
    <col min="5889" max="5889" width="34.5" style="489" customWidth="1"/>
    <col min="5890" max="5890" width="7" style="489" customWidth="1"/>
    <col min="5891" max="5891" width="20.75" style="489" customWidth="1"/>
    <col min="5892" max="5892" width="34.5" style="489" customWidth="1"/>
    <col min="5893" max="5893" width="7" style="489" customWidth="1"/>
    <col min="5894" max="5894" width="20.75" style="489" customWidth="1"/>
    <col min="5895" max="6144" width="9" style="489"/>
    <col min="6145" max="6145" width="34.5" style="489" customWidth="1"/>
    <col min="6146" max="6146" width="7" style="489" customWidth="1"/>
    <col min="6147" max="6147" width="20.75" style="489" customWidth="1"/>
    <col min="6148" max="6148" width="34.5" style="489" customWidth="1"/>
    <col min="6149" max="6149" width="7" style="489" customWidth="1"/>
    <col min="6150" max="6150" width="20.75" style="489" customWidth="1"/>
    <col min="6151" max="6400" width="9" style="489"/>
    <col min="6401" max="6401" width="34.5" style="489" customWidth="1"/>
    <col min="6402" max="6402" width="7" style="489" customWidth="1"/>
    <col min="6403" max="6403" width="20.75" style="489" customWidth="1"/>
    <col min="6404" max="6404" width="34.5" style="489" customWidth="1"/>
    <col min="6405" max="6405" width="7" style="489" customWidth="1"/>
    <col min="6406" max="6406" width="20.75" style="489" customWidth="1"/>
    <col min="6407" max="6656" width="9" style="489"/>
    <col min="6657" max="6657" width="34.5" style="489" customWidth="1"/>
    <col min="6658" max="6658" width="7" style="489" customWidth="1"/>
    <col min="6659" max="6659" width="20.75" style="489" customWidth="1"/>
    <col min="6660" max="6660" width="34.5" style="489" customWidth="1"/>
    <col min="6661" max="6661" width="7" style="489" customWidth="1"/>
    <col min="6662" max="6662" width="20.75" style="489" customWidth="1"/>
    <col min="6663" max="6912" width="9" style="489"/>
    <col min="6913" max="6913" width="34.5" style="489" customWidth="1"/>
    <col min="6914" max="6914" width="7" style="489" customWidth="1"/>
    <col min="6915" max="6915" width="20.75" style="489" customWidth="1"/>
    <col min="6916" max="6916" width="34.5" style="489" customWidth="1"/>
    <col min="6917" max="6917" width="7" style="489" customWidth="1"/>
    <col min="6918" max="6918" width="20.75" style="489" customWidth="1"/>
    <col min="6919" max="7168" width="9" style="489"/>
    <col min="7169" max="7169" width="34.5" style="489" customWidth="1"/>
    <col min="7170" max="7170" width="7" style="489" customWidth="1"/>
    <col min="7171" max="7171" width="20.75" style="489" customWidth="1"/>
    <col min="7172" max="7172" width="34.5" style="489" customWidth="1"/>
    <col min="7173" max="7173" width="7" style="489" customWidth="1"/>
    <col min="7174" max="7174" width="20.75" style="489" customWidth="1"/>
    <col min="7175" max="7424" width="9" style="489"/>
    <col min="7425" max="7425" width="34.5" style="489" customWidth="1"/>
    <col min="7426" max="7426" width="7" style="489" customWidth="1"/>
    <col min="7427" max="7427" width="20.75" style="489" customWidth="1"/>
    <col min="7428" max="7428" width="34.5" style="489" customWidth="1"/>
    <col min="7429" max="7429" width="7" style="489" customWidth="1"/>
    <col min="7430" max="7430" width="20.75" style="489" customWidth="1"/>
    <col min="7431" max="7680" width="9" style="489"/>
    <col min="7681" max="7681" width="34.5" style="489" customWidth="1"/>
    <col min="7682" max="7682" width="7" style="489" customWidth="1"/>
    <col min="7683" max="7683" width="20.75" style="489" customWidth="1"/>
    <col min="7684" max="7684" width="34.5" style="489" customWidth="1"/>
    <col min="7685" max="7685" width="7" style="489" customWidth="1"/>
    <col min="7686" max="7686" width="20.75" style="489" customWidth="1"/>
    <col min="7687" max="7936" width="9" style="489"/>
    <col min="7937" max="7937" width="34.5" style="489" customWidth="1"/>
    <col min="7938" max="7938" width="7" style="489" customWidth="1"/>
    <col min="7939" max="7939" width="20.75" style="489" customWidth="1"/>
    <col min="7940" max="7940" width="34.5" style="489" customWidth="1"/>
    <col min="7941" max="7941" width="7" style="489" customWidth="1"/>
    <col min="7942" max="7942" width="20.75" style="489" customWidth="1"/>
    <col min="7943" max="8192" width="9" style="489"/>
    <col min="8193" max="8193" width="34.5" style="489" customWidth="1"/>
    <col min="8194" max="8194" width="7" style="489" customWidth="1"/>
    <col min="8195" max="8195" width="20.75" style="489" customWidth="1"/>
    <col min="8196" max="8196" width="34.5" style="489" customWidth="1"/>
    <col min="8197" max="8197" width="7" style="489" customWidth="1"/>
    <col min="8198" max="8198" width="20.75" style="489" customWidth="1"/>
    <col min="8199" max="8448" width="9" style="489"/>
    <col min="8449" max="8449" width="34.5" style="489" customWidth="1"/>
    <col min="8450" max="8450" width="7" style="489" customWidth="1"/>
    <col min="8451" max="8451" width="20.75" style="489" customWidth="1"/>
    <col min="8452" max="8452" width="34.5" style="489" customWidth="1"/>
    <col min="8453" max="8453" width="7" style="489" customWidth="1"/>
    <col min="8454" max="8454" width="20.75" style="489" customWidth="1"/>
    <col min="8455" max="8704" width="9" style="489"/>
    <col min="8705" max="8705" width="34.5" style="489" customWidth="1"/>
    <col min="8706" max="8706" width="7" style="489" customWidth="1"/>
    <col min="8707" max="8707" width="20.75" style="489" customWidth="1"/>
    <col min="8708" max="8708" width="34.5" style="489" customWidth="1"/>
    <col min="8709" max="8709" width="7" style="489" customWidth="1"/>
    <col min="8710" max="8710" width="20.75" style="489" customWidth="1"/>
    <col min="8711" max="8960" width="9" style="489"/>
    <col min="8961" max="8961" width="34.5" style="489" customWidth="1"/>
    <col min="8962" max="8962" width="7" style="489" customWidth="1"/>
    <col min="8963" max="8963" width="20.75" style="489" customWidth="1"/>
    <col min="8964" max="8964" width="34.5" style="489" customWidth="1"/>
    <col min="8965" max="8965" width="7" style="489" customWidth="1"/>
    <col min="8966" max="8966" width="20.75" style="489" customWidth="1"/>
    <col min="8967" max="9216" width="9" style="489"/>
    <col min="9217" max="9217" width="34.5" style="489" customWidth="1"/>
    <col min="9218" max="9218" width="7" style="489" customWidth="1"/>
    <col min="9219" max="9219" width="20.75" style="489" customWidth="1"/>
    <col min="9220" max="9220" width="34.5" style="489" customWidth="1"/>
    <col min="9221" max="9221" width="7" style="489" customWidth="1"/>
    <col min="9222" max="9222" width="20.75" style="489" customWidth="1"/>
    <col min="9223" max="9472" width="9" style="489"/>
    <col min="9473" max="9473" width="34.5" style="489" customWidth="1"/>
    <col min="9474" max="9474" width="7" style="489" customWidth="1"/>
    <col min="9475" max="9475" width="20.75" style="489" customWidth="1"/>
    <col min="9476" max="9476" width="34.5" style="489" customWidth="1"/>
    <col min="9477" max="9477" width="7" style="489" customWidth="1"/>
    <col min="9478" max="9478" width="20.75" style="489" customWidth="1"/>
    <col min="9479" max="9728" width="9" style="489"/>
    <col min="9729" max="9729" width="34.5" style="489" customWidth="1"/>
    <col min="9730" max="9730" width="7" style="489" customWidth="1"/>
    <col min="9731" max="9731" width="20.75" style="489" customWidth="1"/>
    <col min="9732" max="9732" width="34.5" style="489" customWidth="1"/>
    <col min="9733" max="9733" width="7" style="489" customWidth="1"/>
    <col min="9734" max="9734" width="20.75" style="489" customWidth="1"/>
    <col min="9735" max="9984" width="9" style="489"/>
    <col min="9985" max="9985" width="34.5" style="489" customWidth="1"/>
    <col min="9986" max="9986" width="7" style="489" customWidth="1"/>
    <col min="9987" max="9987" width="20.75" style="489" customWidth="1"/>
    <col min="9988" max="9988" width="34.5" style="489" customWidth="1"/>
    <col min="9989" max="9989" width="7" style="489" customWidth="1"/>
    <col min="9990" max="9990" width="20.75" style="489" customWidth="1"/>
    <col min="9991" max="10240" width="9" style="489"/>
    <col min="10241" max="10241" width="34.5" style="489" customWidth="1"/>
    <col min="10242" max="10242" width="7" style="489" customWidth="1"/>
    <col min="10243" max="10243" width="20.75" style="489" customWidth="1"/>
    <col min="10244" max="10244" width="34.5" style="489" customWidth="1"/>
    <col min="10245" max="10245" width="7" style="489" customWidth="1"/>
    <col min="10246" max="10246" width="20.75" style="489" customWidth="1"/>
    <col min="10247" max="10496" width="9" style="489"/>
    <col min="10497" max="10497" width="34.5" style="489" customWidth="1"/>
    <col min="10498" max="10498" width="7" style="489" customWidth="1"/>
    <col min="10499" max="10499" width="20.75" style="489" customWidth="1"/>
    <col min="10500" max="10500" width="34.5" style="489" customWidth="1"/>
    <col min="10501" max="10501" width="7" style="489" customWidth="1"/>
    <col min="10502" max="10502" width="20.75" style="489" customWidth="1"/>
    <col min="10503" max="10752" width="9" style="489"/>
    <col min="10753" max="10753" width="34.5" style="489" customWidth="1"/>
    <col min="10754" max="10754" width="7" style="489" customWidth="1"/>
    <col min="10755" max="10755" width="20.75" style="489" customWidth="1"/>
    <col min="10756" max="10756" width="34.5" style="489" customWidth="1"/>
    <col min="10757" max="10757" width="7" style="489" customWidth="1"/>
    <col min="10758" max="10758" width="20.75" style="489" customWidth="1"/>
    <col min="10759" max="11008" width="9" style="489"/>
    <col min="11009" max="11009" width="34.5" style="489" customWidth="1"/>
    <col min="11010" max="11010" width="7" style="489" customWidth="1"/>
    <col min="11011" max="11011" width="20.75" style="489" customWidth="1"/>
    <col min="11012" max="11012" width="34.5" style="489" customWidth="1"/>
    <col min="11013" max="11013" width="7" style="489" customWidth="1"/>
    <col min="11014" max="11014" width="20.75" style="489" customWidth="1"/>
    <col min="11015" max="11264" width="9" style="489"/>
    <col min="11265" max="11265" width="34.5" style="489" customWidth="1"/>
    <col min="11266" max="11266" width="7" style="489" customWidth="1"/>
    <col min="11267" max="11267" width="20.75" style="489" customWidth="1"/>
    <col min="11268" max="11268" width="34.5" style="489" customWidth="1"/>
    <col min="11269" max="11269" width="7" style="489" customWidth="1"/>
    <col min="11270" max="11270" width="20.75" style="489" customWidth="1"/>
    <col min="11271" max="11520" width="9" style="489"/>
    <col min="11521" max="11521" width="34.5" style="489" customWidth="1"/>
    <col min="11522" max="11522" width="7" style="489" customWidth="1"/>
    <col min="11523" max="11523" width="20.75" style="489" customWidth="1"/>
    <col min="11524" max="11524" width="34.5" style="489" customWidth="1"/>
    <col min="11525" max="11525" width="7" style="489" customWidth="1"/>
    <col min="11526" max="11526" width="20.75" style="489" customWidth="1"/>
    <col min="11527" max="11776" width="9" style="489"/>
    <col min="11777" max="11777" width="34.5" style="489" customWidth="1"/>
    <col min="11778" max="11778" width="7" style="489" customWidth="1"/>
    <col min="11779" max="11779" width="20.75" style="489" customWidth="1"/>
    <col min="11780" max="11780" width="34.5" style="489" customWidth="1"/>
    <col min="11781" max="11781" width="7" style="489" customWidth="1"/>
    <col min="11782" max="11782" width="20.75" style="489" customWidth="1"/>
    <col min="11783" max="12032" width="9" style="489"/>
    <col min="12033" max="12033" width="34.5" style="489" customWidth="1"/>
    <col min="12034" max="12034" width="7" style="489" customWidth="1"/>
    <col min="12035" max="12035" width="20.75" style="489" customWidth="1"/>
    <col min="12036" max="12036" width="34.5" style="489" customWidth="1"/>
    <col min="12037" max="12037" width="7" style="489" customWidth="1"/>
    <col min="12038" max="12038" width="20.75" style="489" customWidth="1"/>
    <col min="12039" max="12288" width="9" style="489"/>
    <col min="12289" max="12289" width="34.5" style="489" customWidth="1"/>
    <col min="12290" max="12290" width="7" style="489" customWidth="1"/>
    <col min="12291" max="12291" width="20.75" style="489" customWidth="1"/>
    <col min="12292" max="12292" width="34.5" style="489" customWidth="1"/>
    <col min="12293" max="12293" width="7" style="489" customWidth="1"/>
    <col min="12294" max="12294" width="20.75" style="489" customWidth="1"/>
    <col min="12295" max="12544" width="9" style="489"/>
    <col min="12545" max="12545" width="34.5" style="489" customWidth="1"/>
    <col min="12546" max="12546" width="7" style="489" customWidth="1"/>
    <col min="12547" max="12547" width="20.75" style="489" customWidth="1"/>
    <col min="12548" max="12548" width="34.5" style="489" customWidth="1"/>
    <col min="12549" max="12549" width="7" style="489" customWidth="1"/>
    <col min="12550" max="12550" width="20.75" style="489" customWidth="1"/>
    <col min="12551" max="12800" width="9" style="489"/>
    <col min="12801" max="12801" width="34.5" style="489" customWidth="1"/>
    <col min="12802" max="12802" width="7" style="489" customWidth="1"/>
    <col min="12803" max="12803" width="20.75" style="489" customWidth="1"/>
    <col min="12804" max="12804" width="34.5" style="489" customWidth="1"/>
    <col min="12805" max="12805" width="7" style="489" customWidth="1"/>
    <col min="12806" max="12806" width="20.75" style="489" customWidth="1"/>
    <col min="12807" max="13056" width="9" style="489"/>
    <col min="13057" max="13057" width="34.5" style="489" customWidth="1"/>
    <col min="13058" max="13058" width="7" style="489" customWidth="1"/>
    <col min="13059" max="13059" width="20.75" style="489" customWidth="1"/>
    <col min="13060" max="13060" width="34.5" style="489" customWidth="1"/>
    <col min="13061" max="13061" width="7" style="489" customWidth="1"/>
    <col min="13062" max="13062" width="20.75" style="489" customWidth="1"/>
    <col min="13063" max="13312" width="9" style="489"/>
    <col min="13313" max="13313" width="34.5" style="489" customWidth="1"/>
    <col min="13314" max="13314" width="7" style="489" customWidth="1"/>
    <col min="13315" max="13315" width="20.75" style="489" customWidth="1"/>
    <col min="13316" max="13316" width="34.5" style="489" customWidth="1"/>
    <col min="13317" max="13317" width="7" style="489" customWidth="1"/>
    <col min="13318" max="13318" width="20.75" style="489" customWidth="1"/>
    <col min="13319" max="13568" width="9" style="489"/>
    <col min="13569" max="13569" width="34.5" style="489" customWidth="1"/>
    <col min="13570" max="13570" width="7" style="489" customWidth="1"/>
    <col min="13571" max="13571" width="20.75" style="489" customWidth="1"/>
    <col min="13572" max="13572" width="34.5" style="489" customWidth="1"/>
    <col min="13573" max="13573" width="7" style="489" customWidth="1"/>
    <col min="13574" max="13574" width="20.75" style="489" customWidth="1"/>
    <col min="13575" max="13824" width="9" style="489"/>
    <col min="13825" max="13825" width="34.5" style="489" customWidth="1"/>
    <col min="13826" max="13826" width="7" style="489" customWidth="1"/>
    <col min="13827" max="13827" width="20.75" style="489" customWidth="1"/>
    <col min="13828" max="13828" width="34.5" style="489" customWidth="1"/>
    <col min="13829" max="13829" width="7" style="489" customWidth="1"/>
    <col min="13830" max="13830" width="20.75" style="489" customWidth="1"/>
    <col min="13831" max="14080" width="9" style="489"/>
    <col min="14081" max="14081" width="34.5" style="489" customWidth="1"/>
    <col min="14082" max="14082" width="7" style="489" customWidth="1"/>
    <col min="14083" max="14083" width="20.75" style="489" customWidth="1"/>
    <col min="14084" max="14084" width="34.5" style="489" customWidth="1"/>
    <col min="14085" max="14085" width="7" style="489" customWidth="1"/>
    <col min="14086" max="14086" width="20.75" style="489" customWidth="1"/>
    <col min="14087" max="14336" width="9" style="489"/>
    <col min="14337" max="14337" width="34.5" style="489" customWidth="1"/>
    <col min="14338" max="14338" width="7" style="489" customWidth="1"/>
    <col min="14339" max="14339" width="20.75" style="489" customWidth="1"/>
    <col min="14340" max="14340" width="34.5" style="489" customWidth="1"/>
    <col min="14341" max="14341" width="7" style="489" customWidth="1"/>
    <col min="14342" max="14342" width="20.75" style="489" customWidth="1"/>
    <col min="14343" max="14592" width="9" style="489"/>
    <col min="14593" max="14593" width="34.5" style="489" customWidth="1"/>
    <col min="14594" max="14594" width="7" style="489" customWidth="1"/>
    <col min="14595" max="14595" width="20.75" style="489" customWidth="1"/>
    <col min="14596" max="14596" width="34.5" style="489" customWidth="1"/>
    <col min="14597" max="14597" width="7" style="489" customWidth="1"/>
    <col min="14598" max="14598" width="20.75" style="489" customWidth="1"/>
    <col min="14599" max="14848" width="9" style="489"/>
    <col min="14849" max="14849" width="34.5" style="489" customWidth="1"/>
    <col min="14850" max="14850" width="7" style="489" customWidth="1"/>
    <col min="14851" max="14851" width="20.75" style="489" customWidth="1"/>
    <col min="14852" max="14852" width="34.5" style="489" customWidth="1"/>
    <col min="14853" max="14853" width="7" style="489" customWidth="1"/>
    <col min="14854" max="14854" width="20.75" style="489" customWidth="1"/>
    <col min="14855" max="15104" width="9" style="489"/>
    <col min="15105" max="15105" width="34.5" style="489" customWidth="1"/>
    <col min="15106" max="15106" width="7" style="489" customWidth="1"/>
    <col min="15107" max="15107" width="20.75" style="489" customWidth="1"/>
    <col min="15108" max="15108" width="34.5" style="489" customWidth="1"/>
    <col min="15109" max="15109" width="7" style="489" customWidth="1"/>
    <col min="15110" max="15110" width="20.75" style="489" customWidth="1"/>
    <col min="15111" max="15360" width="9" style="489"/>
    <col min="15361" max="15361" width="34.5" style="489" customWidth="1"/>
    <col min="15362" max="15362" width="7" style="489" customWidth="1"/>
    <col min="15363" max="15363" width="20.75" style="489" customWidth="1"/>
    <col min="15364" max="15364" width="34.5" style="489" customWidth="1"/>
    <col min="15365" max="15365" width="7" style="489" customWidth="1"/>
    <col min="15366" max="15366" width="20.75" style="489" customWidth="1"/>
    <col min="15367" max="15616" width="9" style="489"/>
    <col min="15617" max="15617" width="34.5" style="489" customWidth="1"/>
    <col min="15618" max="15618" width="7" style="489" customWidth="1"/>
    <col min="15619" max="15619" width="20.75" style="489" customWidth="1"/>
    <col min="15620" max="15620" width="34.5" style="489" customWidth="1"/>
    <col min="15621" max="15621" width="7" style="489" customWidth="1"/>
    <col min="15622" max="15622" width="20.75" style="489" customWidth="1"/>
    <col min="15623" max="15872" width="9" style="489"/>
    <col min="15873" max="15873" width="34.5" style="489" customWidth="1"/>
    <col min="15874" max="15874" width="7" style="489" customWidth="1"/>
    <col min="15875" max="15875" width="20.75" style="489" customWidth="1"/>
    <col min="15876" max="15876" width="34.5" style="489" customWidth="1"/>
    <col min="15877" max="15877" width="7" style="489" customWidth="1"/>
    <col min="15878" max="15878" width="20.75" style="489" customWidth="1"/>
    <col min="15879" max="16128" width="9" style="489"/>
    <col min="16129" max="16129" width="34.5" style="489" customWidth="1"/>
    <col min="16130" max="16130" width="7" style="489" customWidth="1"/>
    <col min="16131" max="16131" width="20.75" style="489" customWidth="1"/>
    <col min="16132" max="16132" width="34.5" style="489" customWidth="1"/>
    <col min="16133" max="16133" width="7" style="489" customWidth="1"/>
    <col min="16134" max="16134" width="20.75" style="489" customWidth="1"/>
    <col min="16135" max="16384" width="9" style="489"/>
  </cols>
  <sheetData>
    <row r="1" spans="1:6" s="507" customFormat="1" ht="69.75" customHeight="1">
      <c r="A1" s="649" t="s">
        <v>3381</v>
      </c>
      <c r="B1" s="649"/>
      <c r="C1" s="649"/>
      <c r="D1" s="649"/>
      <c r="E1" s="649"/>
      <c r="F1" s="649"/>
    </row>
    <row r="2" spans="1:6" s="507" customFormat="1" ht="36" customHeight="1" thickBot="1">
      <c r="A2" s="511" t="s">
        <v>3330</v>
      </c>
      <c r="B2" s="529"/>
      <c r="C2" s="530"/>
      <c r="D2" s="530"/>
      <c r="E2" s="530"/>
      <c r="F2" s="510" t="s">
        <v>3382</v>
      </c>
    </row>
    <row r="3" spans="1:6" s="507" customFormat="1" ht="36" customHeight="1" thickBot="1">
      <c r="A3" s="556" t="s">
        <v>3367</v>
      </c>
      <c r="B3" s="557" t="s">
        <v>1536</v>
      </c>
      <c r="C3" s="558" t="s">
        <v>1569</v>
      </c>
      <c r="D3" s="559" t="s">
        <v>3367</v>
      </c>
      <c r="E3" s="560" t="s">
        <v>1536</v>
      </c>
      <c r="F3" s="558" t="s">
        <v>1569</v>
      </c>
    </row>
    <row r="4" spans="1:6" s="507" customFormat="1" ht="36" customHeight="1">
      <c r="A4" s="561" t="s">
        <v>3383</v>
      </c>
      <c r="B4" s="562" t="s">
        <v>1445</v>
      </c>
      <c r="C4" s="563" t="s">
        <v>1445</v>
      </c>
      <c r="D4" s="564" t="s">
        <v>3384</v>
      </c>
      <c r="E4" s="565" t="s">
        <v>1445</v>
      </c>
      <c r="F4" s="563" t="s">
        <v>1445</v>
      </c>
    </row>
    <row r="5" spans="1:6" s="507" customFormat="1" ht="36" customHeight="1">
      <c r="A5" s="566" t="s">
        <v>1570</v>
      </c>
      <c r="B5" s="567" t="s">
        <v>1537</v>
      </c>
      <c r="C5" s="531">
        <v>39840</v>
      </c>
      <c r="D5" s="568" t="s">
        <v>1570</v>
      </c>
      <c r="E5" s="569" t="s">
        <v>1537</v>
      </c>
      <c r="F5" s="532">
        <v>12918017</v>
      </c>
    </row>
    <row r="6" spans="1:6" s="507" customFormat="1" ht="36" customHeight="1">
      <c r="A6" s="566" t="s">
        <v>3385</v>
      </c>
      <c r="B6" s="567" t="s">
        <v>1537</v>
      </c>
      <c r="C6" s="531">
        <v>35356</v>
      </c>
      <c r="D6" s="570" t="s">
        <v>3385</v>
      </c>
      <c r="E6" s="569" t="s">
        <v>1537</v>
      </c>
      <c r="F6" s="532">
        <v>12601668</v>
      </c>
    </row>
    <row r="7" spans="1:6" s="507" customFormat="1" ht="36" customHeight="1">
      <c r="A7" s="566" t="s">
        <v>3386</v>
      </c>
      <c r="B7" s="567" t="s">
        <v>1538</v>
      </c>
      <c r="C7" s="531">
        <v>3976050000</v>
      </c>
      <c r="D7" s="571" t="s">
        <v>3386</v>
      </c>
      <c r="E7" s="567" t="s">
        <v>1538</v>
      </c>
      <c r="F7" s="532">
        <v>879498724568</v>
      </c>
    </row>
    <row r="8" spans="1:6" s="507" customFormat="1" ht="36" customHeight="1">
      <c r="A8" s="566" t="s">
        <v>3387</v>
      </c>
      <c r="B8" s="567" t="s">
        <v>1445</v>
      </c>
      <c r="C8" s="533" t="s">
        <v>1445</v>
      </c>
      <c r="D8" s="572" t="s">
        <v>1445</v>
      </c>
      <c r="E8" s="567" t="s">
        <v>1445</v>
      </c>
      <c r="F8" s="533" t="s">
        <v>1445</v>
      </c>
    </row>
    <row r="9" spans="1:6" s="507" customFormat="1" ht="36" customHeight="1">
      <c r="A9" s="566" t="s">
        <v>1570</v>
      </c>
      <c r="B9" s="567" t="s">
        <v>1537</v>
      </c>
      <c r="C9" s="531">
        <v>2119170</v>
      </c>
      <c r="D9" s="572" t="s">
        <v>1445</v>
      </c>
      <c r="E9" s="567" t="s">
        <v>1445</v>
      </c>
      <c r="F9" s="533" t="s">
        <v>1445</v>
      </c>
    </row>
    <row r="10" spans="1:6" s="507" customFormat="1" ht="36" customHeight="1">
      <c r="A10" s="566" t="s">
        <v>3385</v>
      </c>
      <c r="B10" s="567" t="s">
        <v>1537</v>
      </c>
      <c r="C10" s="531">
        <v>1876345</v>
      </c>
      <c r="D10" s="572" t="s">
        <v>1445</v>
      </c>
      <c r="E10" s="567" t="s">
        <v>1445</v>
      </c>
      <c r="F10" s="533" t="s">
        <v>1445</v>
      </c>
    </row>
    <row r="11" spans="1:6" s="507" customFormat="1" ht="36" customHeight="1" thickBot="1">
      <c r="A11" s="573" t="s">
        <v>3386</v>
      </c>
      <c r="B11" s="574" t="s">
        <v>1538</v>
      </c>
      <c r="C11" s="534">
        <v>112432703276</v>
      </c>
      <c r="D11" s="575" t="s">
        <v>1445</v>
      </c>
      <c r="E11" s="574" t="s">
        <v>1445</v>
      </c>
      <c r="F11" s="535" t="s">
        <v>1445</v>
      </c>
    </row>
  </sheetData>
  <mergeCells count="1">
    <mergeCell ref="A1:F1"/>
  </mergeCells>
  <phoneticPr fontId="94" type="noConversion"/>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2:D21"/>
  <sheetViews>
    <sheetView workbookViewId="0">
      <selection activeCell="C8" sqref="C8:C14"/>
    </sheetView>
  </sheetViews>
  <sheetFormatPr defaultRowHeight="14.25"/>
  <cols>
    <col min="1" max="1" width="30.5" style="8" customWidth="1"/>
    <col min="2" max="3" width="13.875" style="8" customWidth="1"/>
    <col min="4" max="4" width="20.875" style="8" bestFit="1" customWidth="1"/>
    <col min="5" max="16384" width="9" style="8"/>
  </cols>
  <sheetData>
    <row r="2" spans="1:4" ht="39.75" customHeight="1">
      <c r="A2" s="589" t="s">
        <v>3151</v>
      </c>
      <c r="B2" s="589"/>
      <c r="C2" s="589"/>
      <c r="D2" s="589"/>
    </row>
    <row r="3" spans="1:4" ht="24.75" customHeight="1">
      <c r="D3" s="193" t="s">
        <v>3152</v>
      </c>
    </row>
    <row r="4" spans="1:4" s="41" customFormat="1" ht="33" customHeight="1">
      <c r="A4" s="219" t="s">
        <v>3153</v>
      </c>
      <c r="B4" s="219" t="s">
        <v>3155</v>
      </c>
      <c r="C4" s="220" t="s">
        <v>3156</v>
      </c>
      <c r="D4" s="220" t="s">
        <v>3157</v>
      </c>
    </row>
    <row r="5" spans="1:4" ht="22.5" customHeight="1">
      <c r="A5" s="19" t="s">
        <v>3158</v>
      </c>
      <c r="B5" s="17">
        <v>433139</v>
      </c>
      <c r="C5" s="17">
        <f>SUM(C6:C7)</f>
        <v>391345</v>
      </c>
      <c r="D5" s="37">
        <f>+C5/B5</f>
        <v>0.9035090352057884</v>
      </c>
    </row>
    <row r="6" spans="1:4" ht="22.5" customHeight="1">
      <c r="A6" s="20" t="s">
        <v>3159</v>
      </c>
      <c r="B6" s="18">
        <v>225000</v>
      </c>
      <c r="C6" s="18">
        <v>183206</v>
      </c>
      <c r="D6" s="37">
        <f t="shared" ref="D6:D18" si="0">+C6/B6</f>
        <v>0.81424888888888891</v>
      </c>
    </row>
    <row r="7" spans="1:4" ht="22.5" customHeight="1">
      <c r="A7" s="20" t="s">
        <v>3160</v>
      </c>
      <c r="B7" s="18">
        <v>208139</v>
      </c>
      <c r="C7" s="18">
        <v>208139</v>
      </c>
      <c r="D7" s="37">
        <f t="shared" si="0"/>
        <v>1</v>
      </c>
    </row>
    <row r="8" spans="1:4" s="40" customFormat="1" ht="22.5" customHeight="1">
      <c r="A8" s="19" t="s">
        <v>3161</v>
      </c>
      <c r="B8" s="17">
        <v>858912.46580000001</v>
      </c>
      <c r="C8" s="17">
        <v>2378569</v>
      </c>
      <c r="D8" s="441">
        <f t="shared" si="0"/>
        <v>2.7692798680999187</v>
      </c>
    </row>
    <row r="9" spans="1:4" ht="22.5" customHeight="1">
      <c r="A9" s="20" t="s">
        <v>3162</v>
      </c>
      <c r="B9" s="18">
        <v>145287</v>
      </c>
      <c r="C9" s="18">
        <v>145287</v>
      </c>
      <c r="D9" s="37">
        <f t="shared" si="0"/>
        <v>1</v>
      </c>
    </row>
    <row r="10" spans="1:4" ht="22.5" customHeight="1">
      <c r="A10" s="20" t="s">
        <v>3163</v>
      </c>
      <c r="B10" s="18">
        <v>0</v>
      </c>
      <c r="C10" s="18">
        <v>984436</v>
      </c>
      <c r="D10" s="37"/>
    </row>
    <row r="11" spans="1:4" ht="22.5" customHeight="1">
      <c r="A11" s="442" t="s">
        <v>3164</v>
      </c>
      <c r="B11" s="18">
        <v>0</v>
      </c>
      <c r="C11" s="18">
        <v>10000</v>
      </c>
      <c r="D11" s="37"/>
    </row>
    <row r="12" spans="1:4" ht="22.5" customHeight="1">
      <c r="A12" s="20" t="s">
        <v>3165</v>
      </c>
      <c r="B12" s="18">
        <v>400000</v>
      </c>
      <c r="C12" s="18">
        <v>458695</v>
      </c>
      <c r="D12" s="37">
        <f t="shared" si="0"/>
        <v>1.1467375</v>
      </c>
    </row>
    <row r="13" spans="1:4" ht="22.5" customHeight="1">
      <c r="A13" s="20" t="s">
        <v>3166</v>
      </c>
      <c r="B13" s="18">
        <v>300000</v>
      </c>
      <c r="C13" s="18">
        <v>389055</v>
      </c>
      <c r="D13" s="37">
        <f t="shared" si="0"/>
        <v>1.2968500000000001</v>
      </c>
    </row>
    <row r="14" spans="1:4" s="40" customFormat="1" ht="22.5" customHeight="1">
      <c r="A14" s="19" t="s">
        <v>3167</v>
      </c>
      <c r="B14" s="17">
        <v>1707949</v>
      </c>
      <c r="C14" s="17">
        <v>1173709</v>
      </c>
      <c r="D14" s="441">
        <f t="shared" si="0"/>
        <v>0.68720377481997408</v>
      </c>
    </row>
    <row r="15" spans="1:4" ht="22.5" customHeight="1">
      <c r="A15" s="20" t="s">
        <v>3168</v>
      </c>
      <c r="B15" s="18">
        <v>800000</v>
      </c>
      <c r="C15" s="18">
        <v>898638</v>
      </c>
      <c r="D15" s="37">
        <f t="shared" si="0"/>
        <v>1.1232975000000001</v>
      </c>
    </row>
    <row r="16" spans="1:4" ht="22.5" customHeight="1">
      <c r="A16" s="20" t="s">
        <v>3169</v>
      </c>
      <c r="B16" s="18">
        <v>61256</v>
      </c>
      <c r="C16" s="18">
        <v>61256</v>
      </c>
      <c r="D16" s="37">
        <f t="shared" si="0"/>
        <v>1</v>
      </c>
    </row>
    <row r="17" spans="1:4" ht="22.5" customHeight="1">
      <c r="A17" s="20" t="s">
        <v>3170</v>
      </c>
      <c r="B17" s="18">
        <v>50000</v>
      </c>
      <c r="C17" s="18">
        <v>52960</v>
      </c>
      <c r="D17" s="37">
        <f t="shared" si="0"/>
        <v>1.0591999999999999</v>
      </c>
    </row>
    <row r="18" spans="1:4" ht="22.5" customHeight="1">
      <c r="A18" s="19" t="s">
        <v>3171</v>
      </c>
      <c r="B18" s="17">
        <f>B5+B8+B14</f>
        <v>3000000.4657999999</v>
      </c>
      <c r="C18" s="17">
        <f>C5+C8+C14</f>
        <v>3943623</v>
      </c>
      <c r="D18" s="441">
        <f t="shared" si="0"/>
        <v>1.3145407958956326</v>
      </c>
    </row>
    <row r="19" spans="1:4" s="40" customFormat="1" ht="22.5" customHeight="1">
      <c r="A19" s="8"/>
      <c r="B19" s="8"/>
      <c r="C19" s="8"/>
      <c r="D19" s="8"/>
    </row>
    <row r="21" spans="1:4" ht="26.25" customHeight="1">
      <c r="A21" s="42"/>
    </row>
  </sheetData>
  <mergeCells count="1">
    <mergeCell ref="A2:D2"/>
  </mergeCells>
  <phoneticPr fontId="2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2:E26"/>
  <sheetViews>
    <sheetView workbookViewId="0">
      <selection activeCell="D10" sqref="D10"/>
    </sheetView>
  </sheetViews>
  <sheetFormatPr defaultRowHeight="14.25"/>
  <cols>
    <col min="1" max="1" width="9" style="22"/>
    <col min="2" max="2" width="13.5" customWidth="1"/>
    <col min="3" max="4" width="19.125" customWidth="1"/>
    <col min="5" max="5" width="20.875" bestFit="1" customWidth="1"/>
  </cols>
  <sheetData>
    <row r="2" spans="1:5" ht="20.25">
      <c r="A2" s="592" t="s">
        <v>3172</v>
      </c>
      <c r="B2" s="592"/>
      <c r="C2" s="592"/>
      <c r="D2" s="592"/>
      <c r="E2" s="592"/>
    </row>
    <row r="3" spans="1:5" ht="26.25" customHeight="1">
      <c r="E3" s="194" t="s">
        <v>3152</v>
      </c>
    </row>
    <row r="4" spans="1:5" s="21" customFormat="1" ht="27" customHeight="1">
      <c r="A4" s="443" t="s">
        <v>3173</v>
      </c>
      <c r="B4" s="443" t="s">
        <v>3174</v>
      </c>
      <c r="C4" s="219" t="s">
        <v>3155</v>
      </c>
      <c r="D4" s="443" t="s">
        <v>3156</v>
      </c>
      <c r="E4" s="443" t="s">
        <v>3157</v>
      </c>
    </row>
    <row r="5" spans="1:5" ht="30" customHeight="1">
      <c r="A5" s="23">
        <v>1</v>
      </c>
      <c r="B5" s="444" t="s">
        <v>3175</v>
      </c>
      <c r="C5" s="24">
        <v>212981</v>
      </c>
      <c r="D5" s="24">
        <v>349688</v>
      </c>
      <c r="E5" s="26">
        <f>+D5/C5</f>
        <v>1.641874157788723</v>
      </c>
    </row>
    <row r="6" spans="1:5" ht="30" customHeight="1">
      <c r="A6" s="23">
        <v>2</v>
      </c>
      <c r="B6" s="444" t="s">
        <v>3176</v>
      </c>
      <c r="C6" s="24">
        <v>281310</v>
      </c>
      <c r="D6" s="24">
        <v>367065</v>
      </c>
      <c r="E6" s="26">
        <f t="shared" ref="E6:E16" si="0">+D6/C6</f>
        <v>1.3048416337847926</v>
      </c>
    </row>
    <row r="7" spans="1:5" ht="30" customHeight="1">
      <c r="A7" s="23">
        <v>3</v>
      </c>
      <c r="B7" s="444" t="s">
        <v>3177</v>
      </c>
      <c r="C7" s="24">
        <v>231965</v>
      </c>
      <c r="D7" s="24">
        <v>374369</v>
      </c>
      <c r="E7" s="26">
        <f t="shared" si="0"/>
        <v>1.6139029594982002</v>
      </c>
    </row>
    <row r="8" spans="1:5" ht="30" customHeight="1">
      <c r="A8" s="23">
        <v>4</v>
      </c>
      <c r="B8" s="444" t="s">
        <v>3178</v>
      </c>
      <c r="C8" s="24">
        <v>57755</v>
      </c>
      <c r="D8" s="24">
        <v>101368</v>
      </c>
      <c r="E8" s="26">
        <f t="shared" si="0"/>
        <v>1.7551380832828327</v>
      </c>
    </row>
    <row r="9" spans="1:5" ht="30" customHeight="1">
      <c r="A9" s="23">
        <v>5</v>
      </c>
      <c r="B9" s="444" t="s">
        <v>3179</v>
      </c>
      <c r="C9" s="24">
        <v>387324</v>
      </c>
      <c r="D9" s="24">
        <v>1036027</v>
      </c>
      <c r="E9" s="26">
        <f t="shared" si="0"/>
        <v>2.6748329563879336</v>
      </c>
    </row>
    <row r="10" spans="1:5" ht="30" customHeight="1">
      <c r="A10" s="23">
        <v>6</v>
      </c>
      <c r="B10" s="444" t="s">
        <v>3180</v>
      </c>
      <c r="C10" s="24">
        <v>294928</v>
      </c>
      <c r="D10" s="24">
        <v>684006</v>
      </c>
      <c r="E10" s="26">
        <f t="shared" si="0"/>
        <v>2.3192304562469483</v>
      </c>
    </row>
    <row r="11" spans="1:5" ht="30" customHeight="1">
      <c r="A11" s="23">
        <v>7</v>
      </c>
      <c r="B11" s="444" t="s">
        <v>3181</v>
      </c>
      <c r="C11" s="24">
        <v>62740</v>
      </c>
      <c r="D11" s="24">
        <v>310399</v>
      </c>
      <c r="E11" s="26">
        <f t="shared" si="0"/>
        <v>4.9473860376155558</v>
      </c>
    </row>
    <row r="12" spans="1:5" ht="30" customHeight="1">
      <c r="A12" s="23">
        <v>8</v>
      </c>
      <c r="B12" s="444" t="s">
        <v>3182</v>
      </c>
      <c r="C12" s="24">
        <v>54058</v>
      </c>
      <c r="D12" s="24">
        <v>212426</v>
      </c>
      <c r="E12" s="26">
        <f t="shared" si="0"/>
        <v>3.9295941396278073</v>
      </c>
    </row>
    <row r="13" spans="1:5" ht="30" customHeight="1">
      <c r="A13" s="23">
        <v>9</v>
      </c>
      <c r="B13" s="444" t="s">
        <v>3183</v>
      </c>
      <c r="C13" s="24">
        <v>150595</v>
      </c>
      <c r="D13" s="24">
        <v>311575</v>
      </c>
      <c r="E13" s="26">
        <f t="shared" si="0"/>
        <v>2.0689597928218069</v>
      </c>
    </row>
    <row r="14" spans="1:5" ht="30" customHeight="1">
      <c r="A14" s="23">
        <v>10</v>
      </c>
      <c r="B14" s="444" t="s">
        <v>3184</v>
      </c>
      <c r="C14" s="24">
        <v>42967</v>
      </c>
      <c r="D14" s="24">
        <v>196700</v>
      </c>
      <c r="E14" s="26">
        <f t="shared" si="0"/>
        <v>4.5779319012265223</v>
      </c>
    </row>
    <row r="15" spans="1:5" ht="30" customHeight="1">
      <c r="A15" s="23">
        <v>11</v>
      </c>
      <c r="B15" s="444" t="s">
        <v>3185</v>
      </c>
      <c r="C15" s="24">
        <v>1223377</v>
      </c>
      <c r="D15" s="24"/>
      <c r="E15" s="26"/>
    </row>
    <row r="16" spans="1:5" s="25" customFormat="1" ht="30" customHeight="1">
      <c r="A16" s="590" t="s">
        <v>3186</v>
      </c>
      <c r="B16" s="591"/>
      <c r="C16" s="445">
        <f>SUM(C5:C15)</f>
        <v>3000000</v>
      </c>
      <c r="D16" s="445">
        <f>SUM(D5:D15)</f>
        <v>3943623</v>
      </c>
      <c r="E16" s="446">
        <f t="shared" si="0"/>
        <v>1.314541</v>
      </c>
    </row>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sheetData>
  <mergeCells count="2">
    <mergeCell ref="A16:B16"/>
    <mergeCell ref="A2:E2"/>
  </mergeCells>
  <phoneticPr fontId="58"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2:E26"/>
  <sheetViews>
    <sheetView topLeftCell="A13" workbookViewId="0">
      <selection activeCell="E17" sqref="E17"/>
    </sheetView>
  </sheetViews>
  <sheetFormatPr defaultRowHeight="14.25"/>
  <cols>
    <col min="1" max="1" width="6" style="22" bestFit="1" customWidth="1"/>
    <col min="2" max="2" width="14.625" customWidth="1"/>
    <col min="3" max="4" width="16" customWidth="1"/>
    <col min="5" max="5" width="23.625" customWidth="1"/>
  </cols>
  <sheetData>
    <row r="2" spans="1:5" ht="22.5">
      <c r="B2" s="593" t="s">
        <v>3187</v>
      </c>
      <c r="C2" s="593"/>
      <c r="D2" s="593"/>
      <c r="E2" s="593"/>
    </row>
    <row r="3" spans="1:5">
      <c r="E3" s="193" t="s">
        <v>917</v>
      </c>
    </row>
    <row r="4" spans="1:5" s="21" customFormat="1" ht="27" customHeight="1">
      <c r="A4" s="443" t="s">
        <v>3188</v>
      </c>
      <c r="B4" s="443" t="s">
        <v>3189</v>
      </c>
      <c r="C4" s="219" t="s">
        <v>3154</v>
      </c>
      <c r="D4" s="443" t="s">
        <v>2776</v>
      </c>
      <c r="E4" s="443" t="s">
        <v>1267</v>
      </c>
    </row>
    <row r="5" spans="1:5" ht="30" customHeight="1">
      <c r="A5" s="23">
        <v>1</v>
      </c>
      <c r="B5" s="444" t="s">
        <v>3190</v>
      </c>
      <c r="C5" s="24">
        <v>28947</v>
      </c>
      <c r="D5" s="24">
        <v>28005</v>
      </c>
      <c r="E5" s="26">
        <f>+D5/C5</f>
        <v>0.96745776764431546</v>
      </c>
    </row>
    <row r="6" spans="1:5" ht="30" customHeight="1">
      <c r="A6" s="23">
        <v>2</v>
      </c>
      <c r="B6" s="444" t="s">
        <v>3191</v>
      </c>
      <c r="C6" s="24">
        <v>60080</v>
      </c>
      <c r="D6" s="24">
        <v>58782</v>
      </c>
      <c r="E6" s="26">
        <f t="shared" ref="E6:E16" si="0">+D6/C6</f>
        <v>0.9783954727030626</v>
      </c>
    </row>
    <row r="7" spans="1:5" ht="30" customHeight="1">
      <c r="A7" s="23">
        <v>3</v>
      </c>
      <c r="B7" s="444" t="s">
        <v>3192</v>
      </c>
      <c r="C7" s="24">
        <v>74484</v>
      </c>
      <c r="D7" s="24">
        <v>71497</v>
      </c>
      <c r="E7" s="26">
        <f t="shared" si="0"/>
        <v>0.95989742763546537</v>
      </c>
    </row>
    <row r="8" spans="1:5" ht="30" customHeight="1">
      <c r="A8" s="23">
        <v>4</v>
      </c>
      <c r="B8" s="444" t="s">
        <v>3193</v>
      </c>
      <c r="C8" s="24">
        <v>22403</v>
      </c>
      <c r="D8" s="24">
        <v>21503</v>
      </c>
      <c r="E8" s="26">
        <f t="shared" si="0"/>
        <v>0.9598268089095211</v>
      </c>
    </row>
    <row r="9" spans="1:5" ht="30" customHeight="1">
      <c r="A9" s="23">
        <v>5</v>
      </c>
      <c r="B9" s="444" t="s">
        <v>3194</v>
      </c>
      <c r="C9" s="24">
        <v>65037</v>
      </c>
      <c r="D9" s="24">
        <v>63281</v>
      </c>
      <c r="E9" s="26">
        <f t="shared" si="0"/>
        <v>0.97299998462413706</v>
      </c>
    </row>
    <row r="10" spans="1:5" ht="30" customHeight="1">
      <c r="A10" s="23">
        <v>6</v>
      </c>
      <c r="B10" s="444" t="s">
        <v>3195</v>
      </c>
      <c r="C10" s="24">
        <v>67150</v>
      </c>
      <c r="D10" s="24">
        <v>64743</v>
      </c>
      <c r="E10" s="26">
        <f t="shared" si="0"/>
        <v>0.96415487714072967</v>
      </c>
    </row>
    <row r="11" spans="1:5" ht="30" customHeight="1">
      <c r="A11" s="23">
        <v>7</v>
      </c>
      <c r="B11" s="444" t="s">
        <v>2676</v>
      </c>
      <c r="C11" s="24">
        <v>10444</v>
      </c>
      <c r="D11" s="24">
        <v>10254</v>
      </c>
      <c r="E11" s="26">
        <f t="shared" si="0"/>
        <v>0.98180773649942554</v>
      </c>
    </row>
    <row r="12" spans="1:5" ht="30" customHeight="1">
      <c r="A12" s="23">
        <v>8</v>
      </c>
      <c r="B12" s="444" t="s">
        <v>3196</v>
      </c>
      <c r="C12" s="24">
        <v>12628</v>
      </c>
      <c r="D12" s="24">
        <v>11948</v>
      </c>
      <c r="E12" s="26">
        <f t="shared" si="0"/>
        <v>0.94615140956604371</v>
      </c>
    </row>
    <row r="13" spans="1:5" ht="30" customHeight="1">
      <c r="A13" s="23">
        <v>9</v>
      </c>
      <c r="B13" s="444" t="s">
        <v>3197</v>
      </c>
      <c r="C13" s="24">
        <v>52057</v>
      </c>
      <c r="D13" s="24">
        <v>49773</v>
      </c>
      <c r="E13" s="26">
        <f t="shared" si="0"/>
        <v>0.95612501680849837</v>
      </c>
    </row>
    <row r="14" spans="1:5" ht="30" customHeight="1">
      <c r="A14" s="23">
        <v>10</v>
      </c>
      <c r="B14" s="444" t="s">
        <v>3198</v>
      </c>
      <c r="C14" s="24">
        <v>11867</v>
      </c>
      <c r="D14" s="24">
        <v>11559</v>
      </c>
      <c r="E14" s="26">
        <f t="shared" si="0"/>
        <v>0.9740456728743575</v>
      </c>
    </row>
    <row r="15" spans="1:5" ht="30" customHeight="1">
      <c r="A15" s="23">
        <v>11</v>
      </c>
      <c r="B15" s="444" t="s">
        <v>3199</v>
      </c>
      <c r="C15" s="24">
        <v>28042</v>
      </c>
      <c r="D15" s="24"/>
      <c r="E15" s="26"/>
    </row>
    <row r="16" spans="1:5" s="25" customFormat="1" ht="30" customHeight="1">
      <c r="A16" s="590" t="s">
        <v>3200</v>
      </c>
      <c r="B16" s="591"/>
      <c r="C16" s="445">
        <f>SUM(C4:C15)</f>
        <v>433139</v>
      </c>
      <c r="D16" s="445">
        <f>SUM(D5:D15)</f>
        <v>391345</v>
      </c>
      <c r="E16" s="446">
        <f t="shared" si="0"/>
        <v>0.9035090352057884</v>
      </c>
    </row>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sheetData>
  <mergeCells count="2">
    <mergeCell ref="B2:E2"/>
    <mergeCell ref="A16:B16"/>
  </mergeCells>
  <phoneticPr fontId="58"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2:E24"/>
  <sheetViews>
    <sheetView workbookViewId="0">
      <selection activeCell="D5" sqref="D5:D16"/>
    </sheetView>
  </sheetViews>
  <sheetFormatPr defaultRowHeight="14.25"/>
  <cols>
    <col min="1" max="1" width="6" style="11" bestFit="1" customWidth="1"/>
    <col min="2" max="2" width="16.75" style="8" customWidth="1"/>
    <col min="3" max="4" width="17.125" style="8" customWidth="1"/>
    <col min="5" max="5" width="23.625" style="8" customWidth="1"/>
    <col min="6" max="16384" width="9" style="8"/>
  </cols>
  <sheetData>
    <row r="2" spans="1:5" ht="22.5">
      <c r="A2" s="596" t="s">
        <v>3201</v>
      </c>
      <c r="B2" s="596"/>
      <c r="C2" s="596"/>
      <c r="D2" s="596"/>
      <c r="E2" s="596"/>
    </row>
    <row r="3" spans="1:5" ht="30" customHeight="1">
      <c r="E3" s="193" t="s">
        <v>3152</v>
      </c>
    </row>
    <row r="4" spans="1:5" s="41" customFormat="1" ht="27" customHeight="1">
      <c r="A4" s="220" t="s">
        <v>3173</v>
      </c>
      <c r="B4" s="220" t="s">
        <v>3174</v>
      </c>
      <c r="C4" s="219" t="s">
        <v>3155</v>
      </c>
      <c r="D4" s="220" t="s">
        <v>3156</v>
      </c>
      <c r="E4" s="220" t="s">
        <v>3157</v>
      </c>
    </row>
    <row r="5" spans="1:5" ht="30" customHeight="1">
      <c r="A5" s="33">
        <v>1</v>
      </c>
      <c r="B5" s="447" t="s">
        <v>3175</v>
      </c>
      <c r="C5" s="35">
        <v>92577</v>
      </c>
      <c r="D5" s="467">
        <f>'[2]05.本级对各区税收返还和转移支付分区情况表'!D5-'[2]06.本级对各区税收返还分区情况表 '!D5-'[2]08.本级对各区专项转移支付分区情况表'!D5</f>
        <v>228976</v>
      </c>
      <c r="E5" s="37">
        <f>+D5/C5</f>
        <v>2.4733573133715718</v>
      </c>
    </row>
    <row r="6" spans="1:5" ht="30" customHeight="1">
      <c r="A6" s="33">
        <v>2</v>
      </c>
      <c r="B6" s="447" t="s">
        <v>3202</v>
      </c>
      <c r="C6" s="35">
        <v>101609</v>
      </c>
      <c r="D6" s="467">
        <f>'[2]05.本级对各区税收返还和转移支付分区情况表'!D6-'[2]06.本级对各区税收返还分区情况表 '!D6-'[2]08.本级对各区专项转移支付分区情况表'!D6</f>
        <v>218930</v>
      </c>
      <c r="E6" s="37">
        <f t="shared" ref="E6:E16" si="0">+D6/C6</f>
        <v>2.154631971577321</v>
      </c>
    </row>
    <row r="7" spans="1:5" ht="30" customHeight="1">
      <c r="A7" s="33">
        <v>3</v>
      </c>
      <c r="B7" s="447" t="s">
        <v>3203</v>
      </c>
      <c r="C7" s="35">
        <v>56106</v>
      </c>
      <c r="D7" s="467">
        <f>'[2]05.本级对各区税收返还和转移支付分区情况表'!D7-'[2]06.本级对各区税收返还分区情况表 '!D7-'[2]08.本级对各区专项转移支付分区情况表'!D7</f>
        <v>189184</v>
      </c>
      <c r="E7" s="37">
        <f t="shared" si="0"/>
        <v>3.3719031832602573</v>
      </c>
    </row>
    <row r="8" spans="1:5" ht="30" customHeight="1">
      <c r="A8" s="33">
        <v>4</v>
      </c>
      <c r="B8" s="447" t="s">
        <v>3204</v>
      </c>
      <c r="C8" s="35">
        <v>14750</v>
      </c>
      <c r="D8" s="467">
        <f>'[2]05.本级对各区税收返还和转移支付分区情况表'!D8-'[2]06.本级对各区税收返还分区情况表 '!D8-'[2]08.本级对各区专项转移支付分区情况表'!D8</f>
        <v>61713</v>
      </c>
      <c r="E8" s="37">
        <f t="shared" si="0"/>
        <v>4.1839322033898307</v>
      </c>
    </row>
    <row r="9" spans="1:5" ht="30" customHeight="1">
      <c r="A9" s="33">
        <v>5</v>
      </c>
      <c r="B9" s="447" t="s">
        <v>3205</v>
      </c>
      <c r="C9" s="35">
        <v>114248</v>
      </c>
      <c r="D9" s="467">
        <f>'[2]05.本级对各区税收返还和转移支付分区情况表'!D9-'[2]06.本级对各区税收返还分区情况表 '!D9-'[2]08.本级对各区专项转移支付分区情况表'!D9</f>
        <v>793763</v>
      </c>
      <c r="E9" s="37">
        <f t="shared" si="0"/>
        <v>6.9477189972690985</v>
      </c>
    </row>
    <row r="10" spans="1:5" ht="30" customHeight="1">
      <c r="A10" s="33">
        <v>6</v>
      </c>
      <c r="B10" s="447" t="s">
        <v>3206</v>
      </c>
      <c r="C10" s="35">
        <v>35703</v>
      </c>
      <c r="D10" s="467">
        <f>'[2]05.本级对各区税收返还和转移支付分区情况表'!D10-'[2]06.本级对各区税收返还分区情况表 '!D10-'[2]08.本级对各区专项转移支付分区情况表'!D10</f>
        <v>434051</v>
      </c>
      <c r="E10" s="37">
        <f t="shared" si="0"/>
        <v>12.157269697224322</v>
      </c>
    </row>
    <row r="11" spans="1:5" ht="30" customHeight="1">
      <c r="A11" s="33">
        <v>7</v>
      </c>
      <c r="B11" s="447" t="s">
        <v>3207</v>
      </c>
      <c r="C11" s="35">
        <v>18631</v>
      </c>
      <c r="D11" s="467">
        <f>'[2]05.本级对各区税收返还和转移支付分区情况表'!D11-'[2]06.本级对各区税收返还分区情况表 '!D11-'[2]08.本级对各区专项转移支付分区情况表'!D11</f>
        <v>36936</v>
      </c>
      <c r="E11" s="37">
        <f t="shared" si="0"/>
        <v>1.9825022811443294</v>
      </c>
    </row>
    <row r="12" spans="1:5" ht="30" customHeight="1">
      <c r="A12" s="33">
        <v>8</v>
      </c>
      <c r="B12" s="447" t="s">
        <v>3208</v>
      </c>
      <c r="C12" s="35">
        <v>18461</v>
      </c>
      <c r="D12" s="467">
        <f>'[2]05.本级对各区税收返还和转移支付分区情况表'!D12-'[2]06.本级对各区税收返还分区情况表 '!D12-'[2]08.本级对各区专项转移支付分区情况表'!D12</f>
        <v>113445</v>
      </c>
      <c r="E12" s="37">
        <f t="shared" si="0"/>
        <v>6.1451167325713669</v>
      </c>
    </row>
    <row r="13" spans="1:5" ht="30" customHeight="1">
      <c r="A13" s="33">
        <v>9</v>
      </c>
      <c r="B13" s="447" t="s">
        <v>3209</v>
      </c>
      <c r="C13" s="35">
        <v>26863</v>
      </c>
      <c r="D13" s="467">
        <f>'[2]05.本级对各区税收返还和转移支付分区情况表'!D13-'[2]06.本级对各区税收返还分区情况表 '!D13-'[2]08.本级对各区专项转移支付分区情况表'!D13</f>
        <v>176830</v>
      </c>
      <c r="E13" s="37">
        <f t="shared" si="0"/>
        <v>6.5826601645385843</v>
      </c>
    </row>
    <row r="14" spans="1:5" ht="30" customHeight="1">
      <c r="A14" s="33">
        <v>10</v>
      </c>
      <c r="B14" s="447" t="s">
        <v>3210</v>
      </c>
      <c r="C14" s="35">
        <v>23946</v>
      </c>
      <c r="D14" s="467">
        <f>'[2]05.本级对各区税收返还和转移支付分区情况表'!D14-'[2]06.本级对各区税收返还分区情况表 '!D14-'[2]08.本级对各区专项转移支付分区情况表'!D14</f>
        <v>124741</v>
      </c>
      <c r="E14" s="37">
        <f t="shared" si="0"/>
        <v>5.20926250730811</v>
      </c>
    </row>
    <row r="15" spans="1:5" ht="30" customHeight="1">
      <c r="A15" s="33">
        <v>11</v>
      </c>
      <c r="B15" s="447" t="s">
        <v>3211</v>
      </c>
      <c r="C15" s="35">
        <v>356018.46580000001</v>
      </c>
      <c r="D15" s="467"/>
      <c r="E15" s="37"/>
    </row>
    <row r="16" spans="1:5" s="40" customFormat="1" ht="30" customHeight="1">
      <c r="A16" s="594" t="s">
        <v>3212</v>
      </c>
      <c r="B16" s="595"/>
      <c r="C16" s="448">
        <f>SUM(C5:C15)</f>
        <v>858912.46580000001</v>
      </c>
      <c r="D16" s="448">
        <f>SUM(D5:D15)</f>
        <v>2378569</v>
      </c>
      <c r="E16" s="441">
        <f t="shared" si="0"/>
        <v>2.7692798680999187</v>
      </c>
    </row>
    <row r="17" spans="1:5" ht="34.5" customHeight="1">
      <c r="A17" s="597" t="s">
        <v>3284</v>
      </c>
      <c r="B17" s="598"/>
      <c r="C17" s="598"/>
      <c r="D17" s="598"/>
      <c r="E17" s="598"/>
    </row>
    <row r="18" spans="1:5" ht="22.5" customHeight="1"/>
    <row r="19" spans="1:5" ht="22.5" customHeight="1"/>
    <row r="20" spans="1:5" ht="22.5" customHeight="1"/>
    <row r="21" spans="1:5" ht="22.5" customHeight="1"/>
    <row r="22" spans="1:5" ht="22.5" customHeight="1"/>
    <row r="23" spans="1:5" ht="22.5" customHeight="1"/>
    <row r="24" spans="1:5" ht="22.5" customHeight="1"/>
  </sheetData>
  <mergeCells count="3">
    <mergeCell ref="A16:B16"/>
    <mergeCell ref="A2:E2"/>
    <mergeCell ref="A17:E17"/>
  </mergeCells>
  <phoneticPr fontId="58"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2:E26"/>
  <sheetViews>
    <sheetView zoomScale="85" zoomScaleNormal="85" workbookViewId="0">
      <selection activeCell="D5" sqref="D5:D16"/>
    </sheetView>
  </sheetViews>
  <sheetFormatPr defaultRowHeight="14.25"/>
  <cols>
    <col min="1" max="1" width="9" style="22"/>
    <col min="2" max="2" width="13.5" style="22" customWidth="1"/>
    <col min="3" max="4" width="20" customWidth="1"/>
    <col min="5" max="5" width="21.75" customWidth="1"/>
  </cols>
  <sheetData>
    <row r="2" spans="1:5" ht="22.5">
      <c r="B2" s="593" t="s">
        <v>3213</v>
      </c>
      <c r="C2" s="593"/>
      <c r="D2" s="593"/>
      <c r="E2" s="593"/>
    </row>
    <row r="3" spans="1:5" ht="33" customHeight="1">
      <c r="E3" s="193" t="s">
        <v>917</v>
      </c>
    </row>
    <row r="4" spans="1:5" s="21" customFormat="1" ht="52.5" customHeight="1">
      <c r="A4" s="443" t="s">
        <v>3188</v>
      </c>
      <c r="B4" s="443" t="s">
        <v>3189</v>
      </c>
      <c r="C4" s="219" t="s">
        <v>3154</v>
      </c>
      <c r="D4" s="220" t="s">
        <v>2776</v>
      </c>
      <c r="E4" s="443" t="s">
        <v>1267</v>
      </c>
    </row>
    <row r="5" spans="1:5" ht="39.75" customHeight="1">
      <c r="A5" s="23">
        <v>1</v>
      </c>
      <c r="B5" s="449" t="s">
        <v>3190</v>
      </c>
      <c r="C5" s="24">
        <v>91548</v>
      </c>
      <c r="D5" s="468">
        <v>92707</v>
      </c>
      <c r="E5" s="26">
        <f>+D5/C5</f>
        <v>1.0126600253418971</v>
      </c>
    </row>
    <row r="6" spans="1:5" ht="39.75" customHeight="1">
      <c r="A6" s="23">
        <v>2</v>
      </c>
      <c r="B6" s="449" t="s">
        <v>3191</v>
      </c>
      <c r="C6" s="24">
        <v>119620</v>
      </c>
      <c r="D6" s="468">
        <v>89353</v>
      </c>
      <c r="E6" s="26">
        <f t="shared" ref="E6:E16" si="0">+D6/C6</f>
        <v>0.74697375020899515</v>
      </c>
    </row>
    <row r="7" spans="1:5" ht="39.75" customHeight="1">
      <c r="A7" s="23">
        <v>3</v>
      </c>
      <c r="B7" s="449" t="s">
        <v>3192</v>
      </c>
      <c r="C7" s="24">
        <v>101376</v>
      </c>
      <c r="D7" s="468">
        <v>113688</v>
      </c>
      <c r="E7" s="26">
        <f t="shared" si="0"/>
        <v>1.1214488636363635</v>
      </c>
    </row>
    <row r="8" spans="1:5" ht="39.75" customHeight="1">
      <c r="A8" s="23">
        <v>4</v>
      </c>
      <c r="B8" s="449" t="s">
        <v>3193</v>
      </c>
      <c r="C8" s="24">
        <v>20602</v>
      </c>
      <c r="D8" s="468">
        <v>18152</v>
      </c>
      <c r="E8" s="26">
        <f t="shared" si="0"/>
        <v>0.88107950684399572</v>
      </c>
    </row>
    <row r="9" spans="1:5" ht="39.75" customHeight="1">
      <c r="A9" s="23">
        <v>5</v>
      </c>
      <c r="B9" s="449" t="s">
        <v>3194</v>
      </c>
      <c r="C9" s="24">
        <v>208039</v>
      </c>
      <c r="D9" s="468">
        <v>178983</v>
      </c>
      <c r="E9" s="26">
        <f t="shared" si="0"/>
        <v>0.86033387970524755</v>
      </c>
    </row>
    <row r="10" spans="1:5" ht="39.75" customHeight="1">
      <c r="A10" s="23">
        <v>6</v>
      </c>
      <c r="B10" s="449" t="s">
        <v>3195</v>
      </c>
      <c r="C10" s="24">
        <v>192075</v>
      </c>
      <c r="D10" s="468">
        <v>185212</v>
      </c>
      <c r="E10" s="26">
        <f t="shared" si="0"/>
        <v>0.96426916569048549</v>
      </c>
    </row>
    <row r="11" spans="1:5" ht="39.75" customHeight="1">
      <c r="A11" s="23">
        <v>7</v>
      </c>
      <c r="B11" s="449" t="s">
        <v>2676</v>
      </c>
      <c r="C11" s="24">
        <v>33666</v>
      </c>
      <c r="D11" s="468">
        <v>263209</v>
      </c>
      <c r="E11" s="26">
        <f t="shared" si="0"/>
        <v>7.8182439256222898</v>
      </c>
    </row>
    <row r="12" spans="1:5" ht="39.75" customHeight="1">
      <c r="A12" s="23">
        <v>8</v>
      </c>
      <c r="B12" s="449" t="s">
        <v>3196</v>
      </c>
      <c r="C12" s="24">
        <v>22969</v>
      </c>
      <c r="D12" s="468">
        <v>87033</v>
      </c>
      <c r="E12" s="26">
        <f t="shared" si="0"/>
        <v>3.7891505942792461</v>
      </c>
    </row>
    <row r="13" spans="1:5" ht="39.75" customHeight="1">
      <c r="A13" s="23">
        <v>9</v>
      </c>
      <c r="B13" s="449" t="s">
        <v>3197</v>
      </c>
      <c r="C13" s="24">
        <v>71676</v>
      </c>
      <c r="D13" s="468">
        <v>84972</v>
      </c>
      <c r="E13" s="26">
        <f t="shared" si="0"/>
        <v>1.1855014230704839</v>
      </c>
    </row>
    <row r="14" spans="1:5" ht="39.75" customHeight="1">
      <c r="A14" s="23">
        <v>10</v>
      </c>
      <c r="B14" s="449" t="s">
        <v>3198</v>
      </c>
      <c r="C14" s="24">
        <v>7154</v>
      </c>
      <c r="D14" s="468">
        <v>60400</v>
      </c>
      <c r="E14" s="26">
        <f t="shared" si="0"/>
        <v>8.4428291864691083</v>
      </c>
    </row>
    <row r="15" spans="1:5" ht="39.75" customHeight="1">
      <c r="A15" s="23">
        <v>11</v>
      </c>
      <c r="B15" s="449" t="s">
        <v>3199</v>
      </c>
      <c r="C15" s="24">
        <f>596080+243144</f>
        <v>839224</v>
      </c>
      <c r="D15" s="468"/>
      <c r="E15" s="26"/>
    </row>
    <row r="16" spans="1:5" s="25" customFormat="1" ht="39.75" customHeight="1">
      <c r="A16" s="599" t="s">
        <v>3200</v>
      </c>
      <c r="B16" s="599"/>
      <c r="C16" s="450">
        <f>SUM(C5:C15)</f>
        <v>1707949</v>
      </c>
      <c r="D16" s="450">
        <f>SUM(D5:D15)</f>
        <v>1173709</v>
      </c>
      <c r="E16" s="446">
        <f t="shared" si="0"/>
        <v>0.68720377481997408</v>
      </c>
    </row>
    <row r="17" ht="39.75" customHeight="1"/>
    <row r="18" ht="22.5" customHeight="1"/>
    <row r="19" ht="22.5" customHeight="1"/>
    <row r="20" ht="22.5" customHeight="1"/>
    <row r="21" ht="22.5" customHeight="1"/>
    <row r="22" ht="22.5" customHeight="1"/>
    <row r="23" ht="22.5" customHeight="1"/>
    <row r="24" ht="22.5" customHeight="1"/>
    <row r="25" ht="22.5" customHeight="1"/>
    <row r="26" ht="22.5" customHeight="1"/>
  </sheetData>
  <mergeCells count="2">
    <mergeCell ref="B2:E2"/>
    <mergeCell ref="A16:B16"/>
  </mergeCells>
  <phoneticPr fontId="58" type="noConversion"/>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11</vt:i4>
      </vt:variant>
    </vt:vector>
  </HeadingPairs>
  <TitlesOfParts>
    <vt:vector size="60" baseType="lpstr">
      <vt:lpstr>第一部分</vt:lpstr>
      <vt:lpstr>01.（全市）一般公共预算 </vt:lpstr>
      <vt:lpstr>02.（本级）一般公共预算</vt:lpstr>
      <vt:lpstr>03.经济分类表</vt:lpstr>
      <vt:lpstr>04.本级对各区税收返还和转移支付情况表</vt:lpstr>
      <vt:lpstr>05.本级对各区税收返还和转移支付分区情况表</vt:lpstr>
      <vt:lpstr>06.本级对各区税收返还分区情况表 </vt:lpstr>
      <vt:lpstr>07.本级对各区一般性转移支付分区情况表</vt:lpstr>
      <vt:lpstr>08.本级对各区专项转移支付分区情况表</vt:lpstr>
      <vt:lpstr>09.债务余额总表</vt:lpstr>
      <vt:lpstr>债务分项目情况表</vt:lpstr>
      <vt:lpstr>债务到期情况表</vt:lpstr>
      <vt:lpstr>第二部分</vt:lpstr>
      <vt:lpstr>10.（本级）政府性基金</vt:lpstr>
      <vt:lpstr>11.政府性基金对区转移支付表</vt:lpstr>
      <vt:lpstr>12.国土基金对区转移支付表 </vt:lpstr>
      <vt:lpstr>第三部分</vt:lpstr>
      <vt:lpstr>13.国资预算</vt:lpstr>
      <vt:lpstr>14.国资预算明细表</vt:lpstr>
      <vt:lpstr>第四部分</vt:lpstr>
      <vt:lpstr>目录</vt:lpstr>
      <vt:lpstr>社会保险基金资产负债表</vt:lpstr>
      <vt:lpstr>社会保险基金决算收支总表</vt:lpstr>
      <vt:lpstr>企业职工基本养老保险基金收支表</vt:lpstr>
      <vt:lpstr>城乡居民基本养老保险基金收支表</vt:lpstr>
      <vt:lpstr>机关事业基本养老保险基金收支表</vt:lpstr>
      <vt:lpstr>城镇职工基本医疗保险基金收支表</vt:lpstr>
      <vt:lpstr>城乡居民基本医疗保险基金收支表</vt:lpstr>
      <vt:lpstr>新型农村合作医疗保险基金收支表</vt:lpstr>
      <vt:lpstr>城镇居民基本医疗保险基金收支表</vt:lpstr>
      <vt:lpstr>工伤保险基金收支表</vt:lpstr>
      <vt:lpstr>失业保险基金收支表</vt:lpstr>
      <vt:lpstr>生育保险基金收支表</vt:lpstr>
      <vt:lpstr>社会保障基金财政专户资产负债表</vt:lpstr>
      <vt:lpstr>社会保障基金财政专户收支表</vt:lpstr>
      <vt:lpstr>财政对社会保险基金补助资金情况表</vt:lpstr>
      <vt:lpstr>基本养老保险补充资料表</vt:lpstr>
      <vt:lpstr>基本医疗工伤生育补充资料表</vt:lpstr>
      <vt:lpstr>居民基本医疗保险补充资料表</vt:lpstr>
      <vt:lpstr>失业保险补充资料表</vt:lpstr>
      <vt:lpstr>其他养老保险情况表</vt:lpstr>
      <vt:lpstr>其他医疗保障情况表</vt:lpstr>
      <vt:lpstr>社会保险补充资料表</vt:lpstr>
      <vt:lpstr>自有目录</vt:lpstr>
      <vt:lpstr>自有资负表</vt:lpstr>
      <vt:lpstr>机关养老</vt:lpstr>
      <vt:lpstr>地补养老</vt:lpstr>
      <vt:lpstr>地补医疗</vt:lpstr>
      <vt:lpstr>自有基础资料表</vt:lpstr>
      <vt:lpstr>'01.（全市）一般公共预算 '!Print_Area</vt:lpstr>
      <vt:lpstr>'05.本级对各区税收返还和转移支付分区情况表'!Print_Area</vt:lpstr>
      <vt:lpstr>'09.债务余额总表'!Print_Area</vt:lpstr>
      <vt:lpstr>'10.（本级）政府性基金'!Print_Area</vt:lpstr>
      <vt:lpstr>'13.国资预算'!Print_Area</vt:lpstr>
      <vt:lpstr>'14.国资预算明细表'!Print_Area</vt:lpstr>
      <vt:lpstr>'01.（全市）一般公共预算 '!Print_Titles</vt:lpstr>
      <vt:lpstr>'02.（本级）一般公共预算'!Print_Titles</vt:lpstr>
      <vt:lpstr>'03.经济分类表'!Print_Titles</vt:lpstr>
      <vt:lpstr>'10.（本级）政府性基金'!Print_Titles</vt:lpstr>
      <vt:lpstr>'14.国资预算明细表'!Print_Titles</vt:lpstr>
    </vt:vector>
  </TitlesOfParts>
  <Company>Lenovo (Beijing)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刘宝平</dc:creator>
  <cp:lastModifiedBy>黄晓凰</cp:lastModifiedBy>
  <cp:lastPrinted>2017-08-02T11:07:39Z</cp:lastPrinted>
  <dcterms:created xsi:type="dcterms:W3CDTF">2015-07-15T11:57:53Z</dcterms:created>
  <dcterms:modified xsi:type="dcterms:W3CDTF">2017-08-22T03:11:01Z</dcterms:modified>
</cp:coreProperties>
</file>