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6645" activeTab="2"/>
  </bookViews>
  <sheets>
    <sheet name="2012年本级收入预算" sheetId="1" r:id="rId1"/>
    <sheet name="2012年本级支出预算  " sheetId="2" r:id="rId2"/>
    <sheet name="2012年本级基金预算" sheetId="3" r:id="rId3"/>
  </sheets>
  <definedNames>
    <definedName name="_xlnm.Print_Area" localSheetId="1">'2012年本级支出预算  '!$B$1:$J$133</definedName>
    <definedName name="_xlnm.Print_Titles" localSheetId="1">'2012年本级支出预算  '!$2:$5</definedName>
  </definedNames>
  <calcPr fullCalcOnLoad="1"/>
</workbook>
</file>

<file path=xl/sharedStrings.xml><?xml version="1.0" encoding="utf-8"?>
<sst xmlns="http://schemas.openxmlformats.org/spreadsheetml/2006/main" count="277" uniqueCount="266">
  <si>
    <t>项            目</t>
  </si>
  <si>
    <t>年初预算</t>
  </si>
  <si>
    <t>预算</t>
  </si>
  <si>
    <t>市本级财政支出总计</t>
  </si>
  <si>
    <t>单位：亿元</t>
  </si>
  <si>
    <t xml:space="preserve"> </t>
  </si>
  <si>
    <t>2011年预计完成</t>
  </si>
  <si>
    <t>2012年预算</t>
  </si>
  <si>
    <t>支                 出</t>
  </si>
  <si>
    <t>项       目</t>
  </si>
  <si>
    <t>增减</t>
  </si>
  <si>
    <t>一、文化事业建设费收入</t>
  </si>
  <si>
    <t>一、文化体育与传媒</t>
  </si>
  <si>
    <t>二、残疾人就业保障金收入</t>
  </si>
  <si>
    <t xml:space="preserve">    文化事业建设费安排的支出</t>
  </si>
  <si>
    <t>三、国有土地使用权出让金收入</t>
  </si>
  <si>
    <t>二、社会保障和就业</t>
  </si>
  <si>
    <t>四、国有土地收益基金收入</t>
  </si>
  <si>
    <t xml:space="preserve">    残疾人就业保障金支出</t>
  </si>
  <si>
    <t>五、新增建设用地土地有偿使用费收入</t>
  </si>
  <si>
    <t>三、城乡社区事务</t>
  </si>
  <si>
    <t>六、城市公用事业附加收入</t>
  </si>
  <si>
    <t xml:space="preserve">    国有土地使用权出让金支出</t>
  </si>
  <si>
    <t>七、森林植被恢复费</t>
  </si>
  <si>
    <t xml:space="preserve">    国有土地收益基金支出</t>
  </si>
  <si>
    <t>八、地方水利建设基金收入</t>
  </si>
  <si>
    <t xml:space="preserve">    新增建设用地有偿使用费支出</t>
  </si>
  <si>
    <t>九、车辆通行费</t>
  </si>
  <si>
    <t xml:space="preserve">    城市公用事业附加支出</t>
  </si>
  <si>
    <t>十、散装水泥专项资金收入</t>
  </si>
  <si>
    <t>四、农林水事务</t>
  </si>
  <si>
    <t>十一、新型墙体材料专项基金收入</t>
  </si>
  <si>
    <t xml:space="preserve">   森林植被恢复费安排的支出</t>
  </si>
  <si>
    <t>十二、彩票公益金收入</t>
  </si>
  <si>
    <t xml:space="preserve">   地方水利建设基金支出</t>
  </si>
  <si>
    <t>1.福利彩票公益金收入</t>
  </si>
  <si>
    <t>五、交通运输</t>
  </si>
  <si>
    <t>2.体育彩票公益金收入</t>
  </si>
  <si>
    <t xml:space="preserve">   车辆通行费安排的支出</t>
  </si>
  <si>
    <t>十三、农业土地开发资金收入</t>
  </si>
  <si>
    <t>六、资源勘探电力信息等事务</t>
  </si>
  <si>
    <t>十四、地方教育附加收入</t>
  </si>
  <si>
    <t xml:space="preserve">   散装水泥专项资金支出</t>
  </si>
  <si>
    <t>十五、贸促会收费</t>
  </si>
  <si>
    <t xml:space="preserve">   新型墙体材料专项基金支出</t>
  </si>
  <si>
    <t>七、农业土地开发资金支出</t>
  </si>
  <si>
    <t>八、地方教育附加支出</t>
  </si>
  <si>
    <t>九、贸促会收费支出</t>
  </si>
  <si>
    <t>十、其他支出</t>
  </si>
  <si>
    <t xml:space="preserve">    彩票公益金安排的支出</t>
  </si>
  <si>
    <t>本年基金收入小计</t>
  </si>
  <si>
    <t>本年基金支出小计</t>
  </si>
  <si>
    <t>上年结转结余收入</t>
  </si>
  <si>
    <t>补助区支出</t>
  </si>
  <si>
    <t>补助收入</t>
  </si>
  <si>
    <t>调出资金</t>
  </si>
  <si>
    <t>调入资金</t>
  </si>
  <si>
    <t>基金滚存结余</t>
  </si>
  <si>
    <t>基金收入总计</t>
  </si>
  <si>
    <t>基金支出总计</t>
  </si>
  <si>
    <t>项        目</t>
  </si>
  <si>
    <t>收                    入</t>
  </si>
  <si>
    <t>2012年预算安排医疗卫生领域基建支出25.5亿元，比2011年增加4亿元。</t>
  </si>
  <si>
    <t>单位：亿元</t>
  </si>
  <si>
    <t>科            目</t>
  </si>
  <si>
    <t>2011年</t>
  </si>
  <si>
    <t>2012年</t>
  </si>
  <si>
    <t>2012年预算比2011</t>
  </si>
  <si>
    <t>备注</t>
  </si>
  <si>
    <t>调整预算</t>
  </si>
  <si>
    <t>预计完成</t>
  </si>
  <si>
    <t>为调整预算%</t>
  </si>
  <si>
    <r>
      <t>年预计完成数</t>
    </r>
    <r>
      <rPr>
        <b/>
        <sz val="12"/>
        <rFont val="Times New Roman"/>
        <family val="1"/>
      </rPr>
      <t>±</t>
    </r>
    <r>
      <rPr>
        <b/>
        <sz val="12"/>
        <rFont val="仿宋_GB2312"/>
        <family val="3"/>
      </rPr>
      <t>%</t>
    </r>
  </si>
  <si>
    <t>一、税收收入</t>
  </si>
  <si>
    <t xml:space="preserve">  其中：增值税</t>
  </si>
  <si>
    <t xml:space="preserve">        营业税</t>
  </si>
  <si>
    <t xml:space="preserve">        企业所得税</t>
  </si>
  <si>
    <t xml:space="preserve">        个人所得税</t>
  </si>
  <si>
    <t xml:space="preserve">        其他各税</t>
  </si>
  <si>
    <t>二、非税收入</t>
  </si>
  <si>
    <t xml:space="preserve">  其中：行政事业性收费收入</t>
  </si>
  <si>
    <t xml:space="preserve">        罚没收入</t>
  </si>
  <si>
    <t xml:space="preserve">        国有资本经营收入</t>
  </si>
  <si>
    <t xml:space="preserve">        其他各非税收入</t>
  </si>
  <si>
    <t>公共财政预算收入合计</t>
  </si>
  <si>
    <t>三、转移性收入</t>
  </si>
  <si>
    <t xml:space="preserve">  其中：中央补助收入</t>
  </si>
  <si>
    <t xml:space="preserve">        区上解收入</t>
  </si>
  <si>
    <t>实施第四轮市区财政体制，市、区原定额上解下划事项作归并处理。</t>
  </si>
  <si>
    <t xml:space="preserve">        上年结转结余</t>
  </si>
  <si>
    <t>2012年含中央、省专款结转14.1亿元。</t>
  </si>
  <si>
    <t xml:space="preserve">        调入资金</t>
  </si>
  <si>
    <t>2012年调入国土基金30亿元，调入预算稳定调节金50亿元。</t>
  </si>
  <si>
    <t>四、债务收入</t>
  </si>
  <si>
    <t>其中：财政部代发地方政府债券收入</t>
  </si>
  <si>
    <t>市本级财政收入总计</t>
  </si>
  <si>
    <t>2012年预算比</t>
  </si>
  <si>
    <t>结转下年</t>
  </si>
  <si>
    <t>2011年年初预算±%</t>
  </si>
  <si>
    <t>一、公共财政预算支出</t>
  </si>
  <si>
    <t>（一）一般公共服务</t>
  </si>
  <si>
    <t xml:space="preserve">  其中：人大事务</t>
  </si>
  <si>
    <t xml:space="preserve">        政协事务</t>
  </si>
  <si>
    <t xml:space="preserve">        政府办公厅(室)及相关机构事务</t>
  </si>
  <si>
    <t xml:space="preserve">        发展与改革事务</t>
  </si>
  <si>
    <t xml:space="preserve">        统计信息事务</t>
  </si>
  <si>
    <t xml:space="preserve">        财政事务</t>
  </si>
  <si>
    <t xml:space="preserve">        审计事务</t>
  </si>
  <si>
    <t xml:space="preserve">        人力资源事务</t>
  </si>
  <si>
    <t xml:space="preserve">        人口与计划生育事务</t>
  </si>
  <si>
    <t xml:space="preserve">        商贸事务</t>
  </si>
  <si>
    <t xml:space="preserve">        知识产权事务 </t>
  </si>
  <si>
    <t xml:space="preserve">        工商行政管理事务</t>
  </si>
  <si>
    <t xml:space="preserve">        质量技术监督与检验检疫事务</t>
  </si>
  <si>
    <t xml:space="preserve">        档案事务</t>
  </si>
  <si>
    <t xml:space="preserve">        群众团体事务</t>
  </si>
  <si>
    <t xml:space="preserve">        其他一般公共服务支出</t>
  </si>
  <si>
    <t>（二）国防</t>
  </si>
  <si>
    <t>（三）公共安全</t>
  </si>
  <si>
    <t>剔除基建支出等不可比因素后，2012年预算数比2011年同口径增长4%。</t>
  </si>
  <si>
    <t xml:space="preserve">  其中：武装警察</t>
  </si>
  <si>
    <t xml:space="preserve">        公安</t>
  </si>
  <si>
    <t xml:space="preserve">        法院</t>
  </si>
  <si>
    <t xml:space="preserve">        司法</t>
  </si>
  <si>
    <t xml:space="preserve">        其他公共安全支出</t>
  </si>
  <si>
    <t>2012年预算安排基建支出10.4亿元，比2011年减少2.2亿元。</t>
  </si>
  <si>
    <t>（四）教育</t>
  </si>
  <si>
    <t xml:space="preserve">  其中：教育管理事务</t>
  </si>
  <si>
    <t xml:space="preserve">        普通教育</t>
  </si>
  <si>
    <t>2010年预算执行数小于年初预算数主要是义务教育均衡化用于对区补助支出，2011年继续落实城市免费义务教育政策，增加对学前教育、民办教育和义务教育均衡化等方面的投入。</t>
  </si>
  <si>
    <t xml:space="preserve">          其中：小学教育</t>
  </si>
  <si>
    <t xml:space="preserve">                初中教育</t>
  </si>
  <si>
    <t xml:space="preserve">                高中教育</t>
  </si>
  <si>
    <t xml:space="preserve">                高等教育</t>
  </si>
  <si>
    <t xml:space="preserve">        职业教育</t>
  </si>
  <si>
    <t xml:space="preserve">          其中：中专教育</t>
  </si>
  <si>
    <t xml:space="preserve">                技校教育</t>
  </si>
  <si>
    <t xml:space="preserve">                职业高中教育</t>
  </si>
  <si>
    <t xml:space="preserve">                高等职业教育</t>
  </si>
  <si>
    <t xml:space="preserve">        广播电视教育</t>
  </si>
  <si>
    <t xml:space="preserve">        特殊教育</t>
  </si>
  <si>
    <t xml:space="preserve">        教师进修及干部继续教育</t>
  </si>
  <si>
    <t xml:space="preserve">        教育费附加安排的支出</t>
  </si>
  <si>
    <t>2012年教育费附加收入增加，相应增加安排支出。</t>
  </si>
  <si>
    <t xml:space="preserve">        其他教育支出</t>
  </si>
  <si>
    <t>2012年安排盐田高级中学、深圳大学基础实验室、南方科技大学校区建设等教育基建支出31.5亿元。</t>
  </si>
  <si>
    <t>（五）科学技术</t>
  </si>
  <si>
    <t>2012年预算安排科技研发资金14.4亿元，比2011年增加5.9亿元；新增安排新一代信息技术战略性产业发展资金4亿元、基建支出8.4亿元。</t>
  </si>
  <si>
    <t xml:space="preserve">  其中：科技条件与服务</t>
  </si>
  <si>
    <t xml:space="preserve">        社会科学</t>
  </si>
  <si>
    <t xml:space="preserve">        科学技术普及</t>
  </si>
  <si>
    <t xml:space="preserve">        其他科学技术支出</t>
  </si>
  <si>
    <t>2012年新增安排新一代信息技术战略性产业发展资金4亿元、基建支出8.4亿元。</t>
  </si>
  <si>
    <t>（六）文化体育与传媒</t>
  </si>
  <si>
    <t>剔除基建支出和大运会支出等不可比因素后，2012年预算数比2011年同口径增长8.6%。</t>
  </si>
  <si>
    <t xml:space="preserve">  其中：文化</t>
  </si>
  <si>
    <t xml:space="preserve">        文物</t>
  </si>
  <si>
    <t xml:space="preserve">        体育</t>
  </si>
  <si>
    <t>剔除大运会支出等不可比因素后，2012年预算数比2011年同口径增长25%。</t>
  </si>
  <si>
    <t xml:space="preserve">        广播影视</t>
  </si>
  <si>
    <t xml:space="preserve">        其他文化体育与传媒支出</t>
  </si>
  <si>
    <t>2012年预算安排基建支出4.9亿元，比2011年减少3.3亿元。</t>
  </si>
  <si>
    <t>（七）社会保障和就业</t>
  </si>
  <si>
    <t xml:space="preserve">  其中：人力资源和社会保障管理事务</t>
  </si>
  <si>
    <t xml:space="preserve">        民政管理事务</t>
  </si>
  <si>
    <t xml:space="preserve">        行政事业单位离退休</t>
  </si>
  <si>
    <t xml:space="preserve">        就业补助</t>
  </si>
  <si>
    <t>2012年预算安排就业再就业专项资金5亿元，比2011年增加2亿元。</t>
  </si>
  <si>
    <t xml:space="preserve">        抚恤</t>
  </si>
  <si>
    <t xml:space="preserve">        退役安置</t>
  </si>
  <si>
    <t xml:space="preserve">        社会福利</t>
  </si>
  <si>
    <t xml:space="preserve">        残疾人事业</t>
  </si>
  <si>
    <t xml:space="preserve">        其他城镇社会救济</t>
  </si>
  <si>
    <t xml:space="preserve">        其他社会保障和就业支出</t>
  </si>
  <si>
    <t>2012年新增困难群体帮扶支出5亿元，重点用于解决困难群体基本生活保障问题。</t>
  </si>
  <si>
    <t>（八）医疗卫生</t>
  </si>
  <si>
    <t xml:space="preserve">  其中：医疗卫生管理事务</t>
  </si>
  <si>
    <t xml:space="preserve">        公立医院</t>
  </si>
  <si>
    <t>2012年预算新增安排新开办公立医院运行经费3亿元。</t>
  </si>
  <si>
    <t xml:space="preserve">        基层医疗卫生机构</t>
  </si>
  <si>
    <t>2012年预算增加中央预下达基层医疗卫生机构专项补贴0.1亿元。</t>
  </si>
  <si>
    <t xml:space="preserve">        公共卫生</t>
  </si>
  <si>
    <t xml:space="preserve">        医疗保障</t>
  </si>
  <si>
    <t>2012年预算新增安排少儿、大学生、非从业居民医疗保险2.7亿元。</t>
  </si>
  <si>
    <t xml:space="preserve">        食品和药品监督管理事务</t>
  </si>
  <si>
    <t xml:space="preserve">        其他医疗卫生支出</t>
  </si>
  <si>
    <t>（九）节能环保</t>
  </si>
  <si>
    <t xml:space="preserve"> 其中：环境保护管理事务</t>
  </si>
  <si>
    <t xml:space="preserve">       环境监测与监察</t>
  </si>
  <si>
    <t xml:space="preserve">       污染防治</t>
  </si>
  <si>
    <t>2012年预算新增安排污水处理厂、污泥处置等设施运行维护费4.7亿元。</t>
  </si>
  <si>
    <t xml:space="preserve">       能源节约利用</t>
  </si>
  <si>
    <t xml:space="preserve">       污染减排</t>
  </si>
  <si>
    <t xml:space="preserve">       可再生能源 </t>
  </si>
  <si>
    <t xml:space="preserve">       其他节能环保支出</t>
  </si>
  <si>
    <t>（十）城乡社区事务</t>
  </si>
  <si>
    <t xml:space="preserve">  其中：城乡社区管理事务</t>
  </si>
  <si>
    <t xml:space="preserve">       城乡社区规划与管理</t>
  </si>
  <si>
    <t xml:space="preserve">       城乡社区环境卫生</t>
  </si>
  <si>
    <t xml:space="preserve">       其他城乡社区事务支出</t>
  </si>
  <si>
    <t>2012年预算安排滨海休闲带、郊野公园和市政道路维护等基建支出58.8亿元，比2011年增加4亿元。</t>
  </si>
  <si>
    <t>（十一）农林水事务</t>
  </si>
  <si>
    <t xml:space="preserve"> 其中：农业</t>
  </si>
  <si>
    <t xml:space="preserve">       林业</t>
  </si>
  <si>
    <t xml:space="preserve">       水利</t>
  </si>
  <si>
    <t>2012年新增安排堤围防护费支出2.5亿元以及水库扩建、除险加固工程等基建支出11.7亿元。</t>
  </si>
  <si>
    <t xml:space="preserve">       扶贫</t>
  </si>
  <si>
    <t>落实中央扶贫工作会议精神，2012年加大对口扶贫支出。</t>
  </si>
  <si>
    <t>（十二）交通运输</t>
  </si>
  <si>
    <t xml:space="preserve"> 其中：公路水路运输</t>
  </si>
  <si>
    <t xml:space="preserve">       石油价格改革对交通运输的补贴</t>
  </si>
  <si>
    <t xml:space="preserve">       其他交通运输支出</t>
  </si>
  <si>
    <t>（十三）资源勘探电力信息等事务</t>
  </si>
  <si>
    <t xml:space="preserve"> 其中：建筑业</t>
  </si>
  <si>
    <t xml:space="preserve">       工业和信息产业监管支出</t>
  </si>
  <si>
    <t xml:space="preserve">       国有资产监管</t>
  </si>
  <si>
    <t xml:space="preserve">       支持中小企业发展和管理支出</t>
  </si>
  <si>
    <t xml:space="preserve">       其他资源勘探电力信息等事务支出</t>
  </si>
  <si>
    <t>2012年新增安排产业转型升级专项资金5亿元。</t>
  </si>
  <si>
    <t>（十四）商业服务业等事务</t>
  </si>
  <si>
    <t xml:space="preserve"> 其中：商业流通事务</t>
  </si>
  <si>
    <t>2012年新增安排价格调节基金1亿元。</t>
  </si>
  <si>
    <t xml:space="preserve">       旅游业管理与服务支出</t>
  </si>
  <si>
    <t xml:space="preserve">       涉外发展服务支出</t>
  </si>
  <si>
    <t>2012年新增中央财政专项补助1.5亿元。</t>
  </si>
  <si>
    <t xml:space="preserve">       其他商业服务业等事务支出</t>
  </si>
  <si>
    <t>（十五）金融监管等事务支出</t>
  </si>
  <si>
    <t xml:space="preserve"> 其中：金融发展支出</t>
  </si>
  <si>
    <t>2012年预算安排金融产业发展资金12.5亿元（含需兑现的2011年金融政策专项资金10.2亿元），比2011年增加10.5亿元。</t>
  </si>
  <si>
    <t>（十六)国土资源气象事务</t>
  </si>
  <si>
    <t>剔除基建支出因素后，2012年预算数比2011年同口径增长25%。</t>
  </si>
  <si>
    <t xml:space="preserve"> 其中：国土资源事务</t>
  </si>
  <si>
    <t>2011年安排全市危险边坡治理等基建支出8.1亿元，剔除基建支出等不可比因素后，2012年预算数与2011年持平。</t>
  </si>
  <si>
    <t xml:space="preserve">       气象事务</t>
  </si>
  <si>
    <t>（十七）住房保障支出</t>
  </si>
  <si>
    <t xml:space="preserve"> 其中：保障性安居工程支出</t>
  </si>
  <si>
    <t>2012年新增中央补助保障性安居住房建设资金1.6亿元。</t>
  </si>
  <si>
    <t xml:space="preserve">       住房改革支出</t>
  </si>
  <si>
    <t>2012年预算安排住房公积金支出14亿元，比2011年增加8.5亿元。</t>
  </si>
  <si>
    <t>（十八）粮油物资储备事务</t>
  </si>
  <si>
    <t>主要是按照财政部对政府收支科目调整的要求，将部分支出调整至“其他支出”科目下反映,剔除不可比因素后，比2011年预算同口径增长20.8%。</t>
  </si>
  <si>
    <t>（十九）预备费</t>
  </si>
  <si>
    <t>（二十）国债付息支出</t>
  </si>
  <si>
    <t xml:space="preserve"> 其中：国内债务付息</t>
  </si>
  <si>
    <t xml:space="preserve">       补充还贷准备金</t>
  </si>
  <si>
    <t xml:space="preserve">       财政部代理发行地方政府债券还本</t>
  </si>
  <si>
    <t xml:space="preserve">       财政部代理发行地方政府债券付息</t>
  </si>
  <si>
    <t>2012年新增安排地方政府债券付息支出1亿元。</t>
  </si>
  <si>
    <t>（二十一）其他支出</t>
  </si>
  <si>
    <t>二、转移性支出</t>
  </si>
  <si>
    <t>（一）上解中央支出</t>
  </si>
  <si>
    <t>（二）上解省支出</t>
  </si>
  <si>
    <t>（三）补助区支出</t>
  </si>
  <si>
    <t>（四）增设预算周转金</t>
  </si>
  <si>
    <t>（五）年终结转结余</t>
  </si>
  <si>
    <t>2012年预算安排节能环保领域基建支出34亿元，比2011年减少3.3亿元。</t>
  </si>
  <si>
    <t xml:space="preserve">        省返还收入</t>
  </si>
  <si>
    <t>2011年收入含一次性入库历年结余21亿元，剔除后同口径增长3.5%。</t>
  </si>
  <si>
    <t>2012年预算安排循环经济和节能减排专项资金15亿元，比2011年增加8亿元，新增合同能源管理资金1亿元。</t>
  </si>
  <si>
    <t>政府统贷部分贷款已于2011年到期归还，2012年相应减少安排政府统贷付息支出15.5亿元。</t>
  </si>
  <si>
    <t>2012年安排政府统贷还本支出51亿元，安排回补2010年及以前年度政府统贷项目支出30.5亿元。</t>
  </si>
  <si>
    <t>我市继续对市民乘坐公交实行深圳通刷卡补贴、燃油补贴、公交成本规制补贴、优惠群体乘车补贴等，由于油价上涨以及增加新能源公交车，预计2012年市本级负担部分28亿元，比2011年增加10亿元。</t>
  </si>
  <si>
    <t>深圳市本级2012年政府性基金收支预算</t>
  </si>
  <si>
    <r>
      <t>深圳市本级</t>
    </r>
    <r>
      <rPr>
        <b/>
        <sz val="16"/>
        <rFont val="Times New Roman"/>
        <family val="1"/>
      </rPr>
      <t>2012</t>
    </r>
    <r>
      <rPr>
        <b/>
        <sz val="16"/>
        <rFont val="黑体"/>
        <family val="0"/>
      </rPr>
      <t>年公共财政支出预算</t>
    </r>
  </si>
  <si>
    <r>
      <t>深圳市本级</t>
    </r>
    <r>
      <rPr>
        <b/>
        <sz val="16"/>
        <rFont val="Times New Roman"/>
        <family val="1"/>
      </rPr>
      <t>2012</t>
    </r>
    <r>
      <rPr>
        <b/>
        <sz val="16"/>
        <rFont val="黑体"/>
        <family val="0"/>
      </rPr>
      <t>年公共财政收入预算</t>
    </r>
  </si>
  <si>
    <t>含教育费附加收入、国有资源（资产）有偿使用收入和其他收入等。</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</si>
</sst>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00_ "/>
    <numFmt numFmtId="183" formatCode="#,##0.0_ "/>
    <numFmt numFmtId="184" formatCode="0.0_);[Red]\(0.0\)"/>
    <numFmt numFmtId="185" formatCode="0.0%"/>
    <numFmt numFmtId="186" formatCode="0.0_ "/>
    <numFmt numFmtId="187" formatCode="0.000%"/>
    <numFmt numFmtId="188" formatCode="#,##0.00_);[Red]\(#,##0.00\)"/>
    <numFmt numFmtId="189" formatCode="#,##0.0"/>
    <numFmt numFmtId="190" formatCode="0.0000%"/>
    <numFmt numFmtId="191" formatCode="0.00_ "/>
    <numFmt numFmtId="192" formatCode="0.00_);[Red]\(0.00\)"/>
    <numFmt numFmtId="193" formatCode="0.0000_ "/>
    <numFmt numFmtId="194" formatCode="0_ "/>
    <numFmt numFmtId="195" formatCode="_ * #,##0_ ;_ * \-#,##0_ ;_ * &quot;-&quot;??_ ;_ @_ "/>
    <numFmt numFmtId="196" formatCode="_ * #,##0.0_ ;_ * \-#,##0.0_ ;_ * &quot;-&quot;??_ ;_ @_ "/>
    <numFmt numFmtId="197" formatCode="\+0%"/>
    <numFmt numFmtId="198" formatCode="\+0.0%"/>
    <numFmt numFmtId="199" formatCode="#,##0.000_ "/>
    <numFmt numFmtId="200" formatCode="0.000_);[Red]\(0.000\)"/>
    <numFmt numFmtId="201" formatCode="_ * #,##0.000_ ;_ * \-#,##0.000_ ;_ * &quot;-&quot;??_ ;_ @_ "/>
    <numFmt numFmtId="202" formatCode="0.000_ "/>
    <numFmt numFmtId="203" formatCode="_ * #,##0.0_ ;_ * \-#,##0.0_ ;_ * &quot;-&quot;?_ ;_ @_ "/>
    <numFmt numFmtId="204" formatCode="0.00000%"/>
    <numFmt numFmtId="205" formatCode="0_);[Red]\(0\)"/>
    <numFmt numFmtId="206" formatCode="0.0"/>
    <numFmt numFmtId="207" formatCode="#,##0.0_);[Red]\(#,##0.0\)"/>
  </numFmts>
  <fonts count="33">
    <font>
      <sz val="12"/>
      <name val="宋体"/>
      <family val="0"/>
    </font>
    <font>
      <sz val="9"/>
      <name val="宋体"/>
      <family val="0"/>
    </font>
    <font>
      <b/>
      <sz val="16"/>
      <name val="黑体"/>
      <family val="0"/>
    </font>
    <font>
      <b/>
      <sz val="16"/>
      <name val="Times New Roman"/>
      <family val="1"/>
    </font>
    <font>
      <b/>
      <sz val="11"/>
      <name val="黑体"/>
      <family val="0"/>
    </font>
    <font>
      <sz val="11"/>
      <name val="仿宋_GB2312"/>
      <family val="3"/>
    </font>
    <font>
      <sz val="12"/>
      <name val="仿宋_GB2312"/>
      <family val="3"/>
    </font>
    <font>
      <b/>
      <sz val="11"/>
      <name val="仿宋_GB2312"/>
      <family val="3"/>
    </font>
    <font>
      <b/>
      <sz val="12"/>
      <name val="仿宋_GB2312"/>
      <family val="3"/>
    </font>
    <font>
      <sz val="10"/>
      <name val="Times New Roman"/>
      <family val="1"/>
    </font>
    <font>
      <sz val="12"/>
      <name val="Times New Roman"/>
      <family val="1"/>
    </font>
    <font>
      <b/>
      <sz val="12"/>
      <name val="黑体"/>
      <family val="0"/>
    </font>
    <font>
      <b/>
      <sz val="12"/>
      <name val="宋体"/>
      <family val="0"/>
    </font>
    <font>
      <sz val="13"/>
      <name val="仿宋_GB2312"/>
      <family val="3"/>
    </font>
    <font>
      <b/>
      <sz val="13"/>
      <name val="仿宋_GB2312"/>
      <family val="3"/>
    </font>
    <font>
      <sz val="13"/>
      <name val="宋体"/>
      <family val="0"/>
    </font>
    <font>
      <b/>
      <sz val="14"/>
      <name val="仿宋_GB2312"/>
      <family val="3"/>
    </font>
    <font>
      <u val="single"/>
      <sz val="9.6"/>
      <color indexed="12"/>
      <name val="宋体"/>
      <family val="0"/>
    </font>
    <font>
      <u val="single"/>
      <sz val="9.6"/>
      <color indexed="36"/>
      <name val="宋体"/>
      <family val="0"/>
    </font>
    <font>
      <sz val="16"/>
      <name val="仿宋_GB2312"/>
      <family val="3"/>
    </font>
    <font>
      <sz val="11"/>
      <name val="宋体"/>
      <family val="0"/>
    </font>
    <font>
      <sz val="11"/>
      <name val="黑体"/>
      <family val="0"/>
    </font>
    <font>
      <sz val="12"/>
      <color indexed="10"/>
      <name val="黑体"/>
      <family val="0"/>
    </font>
    <font>
      <b/>
      <sz val="12"/>
      <color indexed="10"/>
      <name val="黑体"/>
      <family val="0"/>
    </font>
    <font>
      <sz val="12"/>
      <name val="黑体"/>
      <family val="0"/>
    </font>
    <font>
      <b/>
      <sz val="16"/>
      <name val="仿宋_GB2312"/>
      <family val="3"/>
    </font>
    <font>
      <b/>
      <sz val="14"/>
      <name val="宋体"/>
      <family val="0"/>
    </font>
    <font>
      <b/>
      <sz val="12"/>
      <name val="Times New Roman"/>
      <family val="1"/>
    </font>
    <font>
      <b/>
      <sz val="10"/>
      <name val="仿宋_GB2312"/>
      <family val="3"/>
    </font>
    <font>
      <sz val="10"/>
      <name val="仿宋_GB2312"/>
      <family val="3"/>
    </font>
    <font>
      <b/>
      <sz val="18"/>
      <name val="黑体"/>
      <family val="0"/>
    </font>
    <font>
      <b/>
      <sz val="11"/>
      <name val="宋体"/>
      <family val="0"/>
    </font>
    <font>
      <b/>
      <sz val="18"/>
      <name val="仿宋_GB2312"/>
      <family val="3"/>
    </font>
  </fonts>
  <fills count="3">
    <fill>
      <patternFill/>
    </fill>
    <fill>
      <patternFill patternType="gray125"/>
    </fill>
    <fill>
      <patternFill patternType="solid">
        <fgColor indexed="43"/>
        <bgColor indexed="64"/>
      </patternFill>
    </fill>
  </fills>
  <borders count="36">
    <border>
      <left/>
      <right/>
      <top/>
      <bottom/>
      <diagonal/>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medium"/>
    </border>
    <border>
      <left style="thin"/>
      <right style="thin"/>
      <top style="medium"/>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style="thin"/>
      <right style="thin"/>
      <top style="medium"/>
      <bottom style="thin"/>
    </border>
    <border>
      <left>
        <color indexed="63"/>
      </left>
      <right style="thin"/>
      <top style="thin"/>
      <bottom style="thin"/>
    </border>
    <border>
      <left>
        <color indexed="63"/>
      </left>
      <right style="thin"/>
      <top style="thin"/>
      <bottom style="medium"/>
    </border>
    <border>
      <left style="thin"/>
      <right style="medium"/>
      <top style="thin"/>
      <bottom style="thin"/>
    </border>
    <border>
      <left style="thin"/>
      <right style="medium"/>
      <top style="thin"/>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s>
  <cellStyleXfs count="24">
    <xf numFmtId="0" fontId="1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0" fillId="0" borderId="0">
      <alignment/>
      <protection/>
    </xf>
    <xf numFmtId="0" fontId="1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cellStyleXfs>
  <cellXfs count="297">
    <xf numFmtId="0" fontId="0" fillId="0" borderId="0" xfId="0" applyAlignment="1">
      <alignment/>
    </xf>
    <xf numFmtId="0" fontId="5" fillId="0" borderId="1" xfId="0" applyFont="1" applyBorder="1" applyAlignment="1">
      <alignment/>
    </xf>
    <xf numFmtId="0" fontId="6" fillId="0" borderId="0" xfId="0" applyFont="1" applyAlignment="1">
      <alignment/>
    </xf>
    <xf numFmtId="0" fontId="0" fillId="0" borderId="0" xfId="0" applyBorder="1" applyAlignment="1">
      <alignment/>
    </xf>
    <xf numFmtId="0" fontId="6" fillId="0" borderId="0" xfId="0" applyFont="1" applyBorder="1" applyAlignment="1">
      <alignment/>
    </xf>
    <xf numFmtId="3" fontId="4" fillId="0" borderId="0" xfId="0" applyNumberFormat="1" applyFont="1" applyBorder="1" applyAlignment="1">
      <alignment/>
    </xf>
    <xf numFmtId="0" fontId="11" fillId="0" borderId="0" xfId="0" applyFont="1" applyBorder="1" applyAlignment="1">
      <alignment horizontal="center"/>
    </xf>
    <xf numFmtId="0" fontId="12" fillId="0" borderId="0" xfId="0" applyFont="1" applyAlignment="1">
      <alignment/>
    </xf>
    <xf numFmtId="0" fontId="8" fillId="0" borderId="0" xfId="0" applyFont="1" applyAlignment="1">
      <alignment/>
    </xf>
    <xf numFmtId="0" fontId="13" fillId="0" borderId="0" xfId="0" applyFont="1" applyAlignment="1">
      <alignment/>
    </xf>
    <xf numFmtId="0" fontId="14" fillId="0" borderId="0" xfId="0" applyFont="1" applyAlignment="1">
      <alignment/>
    </xf>
    <xf numFmtId="0" fontId="8" fillId="0" borderId="0" xfId="0" applyFont="1" applyBorder="1" applyAlignment="1">
      <alignment/>
    </xf>
    <xf numFmtId="176" fontId="7" fillId="0" borderId="1" xfId="0" applyNumberFormat="1" applyFont="1" applyBorder="1" applyAlignment="1">
      <alignment/>
    </xf>
    <xf numFmtId="183" fontId="13" fillId="0" borderId="2" xfId="0" applyNumberFormat="1" applyFont="1" applyBorder="1" applyAlignment="1">
      <alignment wrapText="1"/>
    </xf>
    <xf numFmtId="183" fontId="13" fillId="0" borderId="3" xfId="0" applyNumberFormat="1" applyFont="1" applyBorder="1" applyAlignment="1">
      <alignment horizontal="right" wrapText="1"/>
    </xf>
    <xf numFmtId="183" fontId="14" fillId="0" borderId="4" xfId="0" applyNumberFormat="1" applyFont="1" applyBorder="1" applyAlignment="1">
      <alignment horizontal="right" wrapText="1"/>
    </xf>
    <xf numFmtId="185" fontId="14" fillId="0" borderId="4" xfId="0" applyNumberFormat="1" applyFont="1" applyBorder="1" applyAlignment="1">
      <alignment wrapText="1"/>
    </xf>
    <xf numFmtId="185" fontId="13" fillId="0" borderId="2" xfId="0" applyNumberFormat="1" applyFont="1" applyBorder="1" applyAlignment="1">
      <alignment wrapText="1"/>
    </xf>
    <xf numFmtId="185" fontId="13" fillId="0" borderId="3" xfId="0" applyNumberFormat="1" applyFont="1" applyBorder="1" applyAlignment="1">
      <alignment wrapText="1"/>
    </xf>
    <xf numFmtId="185" fontId="14" fillId="0" borderId="4" xfId="0" applyNumberFormat="1" applyFont="1" applyBorder="1" applyAlignment="1">
      <alignment/>
    </xf>
    <xf numFmtId="183" fontId="14" fillId="0" borderId="1" xfId="0" applyNumberFormat="1" applyFont="1" applyBorder="1" applyAlignment="1">
      <alignment horizontal="right" wrapText="1"/>
    </xf>
    <xf numFmtId="183" fontId="14" fillId="0" borderId="5" xfId="0" applyNumberFormat="1" applyFont="1" applyBorder="1" applyAlignment="1">
      <alignment wrapText="1"/>
    </xf>
    <xf numFmtId="183" fontId="14" fillId="0" borderId="5" xfId="0" applyNumberFormat="1" applyFont="1" applyBorder="1" applyAlignment="1">
      <alignment horizontal="right" wrapText="1"/>
    </xf>
    <xf numFmtId="185" fontId="14" fillId="0" borderId="6" xfId="0" applyNumberFormat="1" applyFont="1" applyBorder="1" applyAlignment="1">
      <alignment/>
    </xf>
    <xf numFmtId="185" fontId="14" fillId="0" borderId="5" xfId="0" applyNumberFormat="1" applyFont="1" applyBorder="1" applyAlignment="1">
      <alignment/>
    </xf>
    <xf numFmtId="185" fontId="14" fillId="0" borderId="7" xfId="0" applyNumberFormat="1" applyFont="1" applyBorder="1" applyAlignment="1">
      <alignment/>
    </xf>
    <xf numFmtId="183" fontId="13" fillId="0" borderId="6" xfId="0" applyNumberFormat="1" applyFont="1" applyBorder="1" applyAlignment="1">
      <alignment wrapText="1"/>
    </xf>
    <xf numFmtId="183" fontId="13" fillId="0" borderId="7" xfId="0" applyNumberFormat="1" applyFont="1" applyBorder="1" applyAlignment="1">
      <alignment horizontal="right" wrapText="1"/>
    </xf>
    <xf numFmtId="183" fontId="14" fillId="0" borderId="8" xfId="0" applyNumberFormat="1" applyFont="1" applyBorder="1" applyAlignment="1">
      <alignment horizontal="right" wrapText="1"/>
    </xf>
    <xf numFmtId="0" fontId="13" fillId="0" borderId="9" xfId="0" applyFont="1" applyBorder="1" applyAlignment="1">
      <alignment/>
    </xf>
    <xf numFmtId="0" fontId="12" fillId="2" borderId="0" xfId="0" applyFont="1" applyFill="1" applyAlignment="1">
      <alignment/>
    </xf>
    <xf numFmtId="0" fontId="9" fillId="0" borderId="0" xfId="0" applyFont="1" applyFill="1" applyBorder="1" applyAlignment="1" quotePrefix="1">
      <alignment horizontal="left"/>
    </xf>
    <xf numFmtId="0" fontId="0" fillId="0" borderId="0" xfId="0" applyFill="1" applyBorder="1" applyAlignment="1">
      <alignment/>
    </xf>
    <xf numFmtId="0" fontId="12" fillId="0" borderId="0" xfId="0" applyFont="1" applyFill="1" applyAlignment="1">
      <alignment/>
    </xf>
    <xf numFmtId="0" fontId="0" fillId="0" borderId="0" xfId="0" applyFill="1" applyAlignment="1">
      <alignment/>
    </xf>
    <xf numFmtId="0" fontId="12" fillId="0" borderId="0" xfId="0" applyFont="1" applyFill="1" applyBorder="1" applyAlignment="1">
      <alignment/>
    </xf>
    <xf numFmtId="0" fontId="5" fillId="0" borderId="0" xfId="0" applyFont="1" applyBorder="1" applyAlignment="1">
      <alignment vertical="top" wrapText="1"/>
    </xf>
    <xf numFmtId="0" fontId="5" fillId="0" borderId="0" xfId="0" applyFont="1" applyBorder="1" applyAlignment="1">
      <alignment vertical="center" wrapText="1"/>
    </xf>
    <xf numFmtId="0" fontId="5" fillId="0" borderId="0" xfId="0" applyFont="1" applyBorder="1" applyAlignment="1">
      <alignment wrapText="1"/>
    </xf>
    <xf numFmtId="185" fontId="5" fillId="0" borderId="2" xfId="0" applyNumberFormat="1" applyFont="1" applyBorder="1" applyAlignment="1" quotePrefix="1">
      <alignment horizontal="right" vertical="center"/>
    </xf>
    <xf numFmtId="0" fontId="16" fillId="0" borderId="5" xfId="0" applyFont="1" applyBorder="1" applyAlignment="1">
      <alignment/>
    </xf>
    <xf numFmtId="185" fontId="5" fillId="0" borderId="0" xfId="0" applyNumberFormat="1" applyFont="1" applyBorder="1" applyAlignment="1">
      <alignment vertical="center"/>
    </xf>
    <xf numFmtId="184" fontId="5" fillId="0" borderId="2" xfId="17" applyNumberFormat="1" applyFont="1" applyFill="1" applyBorder="1" applyAlignment="1" quotePrefix="1">
      <alignment horizontal="right" vertical="center" wrapText="1"/>
      <protection/>
    </xf>
    <xf numFmtId="184" fontId="5" fillId="0" borderId="2" xfId="17" applyNumberFormat="1" applyFont="1" applyFill="1" applyBorder="1" applyAlignment="1">
      <alignment horizontal="right" vertical="center" wrapText="1"/>
      <protection/>
    </xf>
    <xf numFmtId="185" fontId="5" fillId="0" borderId="2" xfId="0" applyNumberFormat="1" applyFont="1" applyBorder="1" applyAlignment="1">
      <alignment vertical="center"/>
    </xf>
    <xf numFmtId="184" fontId="5" fillId="0" borderId="6" xfId="17" applyNumberFormat="1" applyFont="1" applyFill="1" applyBorder="1" applyAlignment="1">
      <alignment horizontal="right" vertical="center" wrapText="1"/>
      <protection/>
    </xf>
    <xf numFmtId="185" fontId="5" fillId="0" borderId="4" xfId="0" applyNumberFormat="1" applyFont="1" applyBorder="1" applyAlignment="1" quotePrefix="1">
      <alignment horizontal="right" vertical="center"/>
    </xf>
    <xf numFmtId="185" fontId="5" fillId="0" borderId="9" xfId="0" applyNumberFormat="1" applyFont="1" applyBorder="1" applyAlignment="1">
      <alignment vertical="center"/>
    </xf>
    <xf numFmtId="184" fontId="5" fillId="0" borderId="3" xfId="17" applyNumberFormat="1" applyFont="1" applyFill="1" applyBorder="1" applyAlignment="1" quotePrefix="1">
      <alignment horizontal="right" vertical="center" wrapText="1"/>
      <protection/>
    </xf>
    <xf numFmtId="184" fontId="5" fillId="0" borderId="3" xfId="17" applyNumberFormat="1" applyFont="1" applyFill="1" applyBorder="1" applyAlignment="1">
      <alignment horizontal="right" vertical="center" wrapText="1"/>
      <protection/>
    </xf>
    <xf numFmtId="185" fontId="5" fillId="0" borderId="3" xfId="0" applyNumberFormat="1" applyFont="1" applyBorder="1" applyAlignment="1">
      <alignment vertical="center"/>
    </xf>
    <xf numFmtId="184" fontId="5" fillId="0" borderId="7" xfId="17" applyNumberFormat="1" applyFont="1" applyFill="1" applyBorder="1" applyAlignment="1">
      <alignment horizontal="right" vertical="center" wrapText="1"/>
      <protection/>
    </xf>
    <xf numFmtId="185" fontId="5" fillId="0" borderId="3" xfId="0" applyNumberFormat="1" applyFont="1" applyBorder="1" applyAlignment="1" quotePrefix="1">
      <alignment horizontal="right" vertical="center"/>
    </xf>
    <xf numFmtId="0" fontId="5" fillId="0" borderId="9" xfId="0" applyFont="1" applyBorder="1" applyAlignment="1">
      <alignment vertical="center" wrapText="1"/>
    </xf>
    <xf numFmtId="185" fontId="5" fillId="0" borderId="0" xfId="0" applyNumberFormat="1" applyFont="1" applyBorder="1" applyAlignment="1">
      <alignment horizontal="left" vertical="center"/>
    </xf>
    <xf numFmtId="0" fontId="6" fillId="0" borderId="10" xfId="0" applyFont="1" applyBorder="1" applyAlignment="1">
      <alignment vertical="top" wrapText="1"/>
    </xf>
    <xf numFmtId="185" fontId="8" fillId="0" borderId="10" xfId="0" applyNumberFormat="1" applyFont="1" applyBorder="1" applyAlignment="1">
      <alignment vertical="center"/>
    </xf>
    <xf numFmtId="184" fontId="8" fillId="0" borderId="11" xfId="17" applyNumberFormat="1" applyFont="1" applyFill="1" applyBorder="1" applyAlignment="1" quotePrefix="1">
      <alignment horizontal="right" vertical="center" wrapText="1"/>
      <protection/>
    </xf>
    <xf numFmtId="184" fontId="8" fillId="0" borderId="11" xfId="17" applyNumberFormat="1" applyFont="1" applyFill="1" applyBorder="1" applyAlignment="1">
      <alignment horizontal="right" vertical="center" wrapText="1"/>
      <protection/>
    </xf>
    <xf numFmtId="184" fontId="8" fillId="0" borderId="12" xfId="17" applyNumberFormat="1" applyFont="1" applyFill="1" applyBorder="1" applyAlignment="1">
      <alignment horizontal="right" vertical="center" wrapText="1"/>
      <protection/>
    </xf>
    <xf numFmtId="185" fontId="8" fillId="0" borderId="11" xfId="0" applyNumberFormat="1" applyFont="1" applyBorder="1" applyAlignment="1">
      <alignment vertical="center"/>
    </xf>
    <xf numFmtId="185" fontId="8" fillId="0" borderId="11" xfId="0" applyNumberFormat="1" applyFont="1" applyBorder="1" applyAlignment="1" quotePrefix="1">
      <alignment horizontal="right" vertical="center"/>
    </xf>
    <xf numFmtId="177" fontId="25" fillId="0" borderId="13" xfId="0" applyNumberFormat="1" applyFont="1" applyBorder="1" applyAlignment="1">
      <alignment horizontal="center"/>
    </xf>
    <xf numFmtId="0" fontId="16" fillId="0" borderId="14" xfId="0" applyFont="1" applyFill="1" applyBorder="1" applyAlignment="1" quotePrefix="1">
      <alignment horizontal="center"/>
    </xf>
    <xf numFmtId="0" fontId="16" fillId="0" borderId="3" xfId="0" applyFont="1" applyFill="1" applyBorder="1" applyAlignment="1" quotePrefix="1">
      <alignment horizontal="center"/>
    </xf>
    <xf numFmtId="0" fontId="8" fillId="0" borderId="0" xfId="0" applyFont="1" applyFill="1" applyAlignment="1">
      <alignment horizontal="right"/>
    </xf>
    <xf numFmtId="0" fontId="8" fillId="0" borderId="0" xfId="0" applyFont="1" applyBorder="1" applyAlignment="1">
      <alignment horizontal="left" vertical="center"/>
    </xf>
    <xf numFmtId="184" fontId="8" fillId="0" borderId="2" xfId="0" applyNumberFormat="1" applyFont="1" applyBorder="1" applyAlignment="1">
      <alignment horizontal="right" vertical="center" wrapText="1"/>
    </xf>
    <xf numFmtId="185" fontId="8" fillId="0" borderId="2" xfId="0" applyNumberFormat="1" applyFont="1" applyBorder="1" applyAlignment="1">
      <alignment vertical="center"/>
    </xf>
    <xf numFmtId="184" fontId="8" fillId="0" borderId="6" xfId="0" applyNumberFormat="1" applyFont="1" applyFill="1" applyBorder="1" applyAlignment="1">
      <alignment horizontal="right" vertical="center" wrapText="1"/>
    </xf>
    <xf numFmtId="0" fontId="8" fillId="0" borderId="0" xfId="0" applyFont="1" applyBorder="1" applyAlignment="1">
      <alignment vertical="center"/>
    </xf>
    <xf numFmtId="0" fontId="8" fillId="0" borderId="9" xfId="0" applyFont="1" applyBorder="1" applyAlignment="1">
      <alignment/>
    </xf>
    <xf numFmtId="0" fontId="5" fillId="0" borderId="0" xfId="0" applyFont="1" applyBorder="1" applyAlignment="1">
      <alignment horizontal="left" vertical="center" wrapText="1"/>
    </xf>
    <xf numFmtId="0" fontId="5" fillId="0" borderId="12" xfId="0" applyFont="1" applyBorder="1" applyAlignment="1">
      <alignment vertical="center" wrapText="1"/>
    </xf>
    <xf numFmtId="0" fontId="5" fillId="0" borderId="10" xfId="0" applyFont="1" applyBorder="1" applyAlignment="1">
      <alignment vertical="top" wrapText="1"/>
    </xf>
    <xf numFmtId="0" fontId="5" fillId="0" borderId="10" xfId="0" applyFont="1" applyBorder="1" applyAlignment="1">
      <alignment vertical="center" wrapText="1"/>
    </xf>
    <xf numFmtId="0" fontId="5" fillId="0" borderId="6" xfId="0" applyFont="1" applyBorder="1" applyAlignment="1">
      <alignment vertical="center" wrapText="1"/>
    </xf>
    <xf numFmtId="0" fontId="8" fillId="0" borderId="14" xfId="0" applyFont="1" applyBorder="1" applyAlignment="1">
      <alignment horizontal="centerContinuous"/>
    </xf>
    <xf numFmtId="0" fontId="8" fillId="0" borderId="3" xfId="0" applyFont="1" applyBorder="1" applyAlignment="1" quotePrefix="1">
      <alignment horizontal="center"/>
    </xf>
    <xf numFmtId="0" fontId="8" fillId="0" borderId="9" xfId="0" applyFont="1" applyBorder="1" applyAlignment="1">
      <alignment horizontal="center"/>
    </xf>
    <xf numFmtId="0" fontId="8" fillId="0" borderId="3" xfId="0" applyFont="1" applyBorder="1" applyAlignment="1">
      <alignment horizontal="center"/>
    </xf>
    <xf numFmtId="0" fontId="8" fillId="0" borderId="11" xfId="0" applyFont="1" applyBorder="1" applyAlignment="1" quotePrefix="1">
      <alignment horizontal="center"/>
    </xf>
    <xf numFmtId="0" fontId="14" fillId="0" borderId="15" xfId="0" applyFont="1" applyBorder="1" applyAlignment="1" quotePrefix="1">
      <alignment horizontal="centerContinuous"/>
    </xf>
    <xf numFmtId="0" fontId="16" fillId="0" borderId="2" xfId="0" applyFont="1" applyBorder="1" applyAlignment="1" quotePrefix="1">
      <alignment horizontal="center"/>
    </xf>
    <xf numFmtId="0" fontId="8" fillId="0" borderId="4" xfId="0" applyFont="1" applyBorder="1" applyAlignment="1" quotePrefix="1">
      <alignment horizontal="center"/>
    </xf>
    <xf numFmtId="0" fontId="8" fillId="0" borderId="4" xfId="0" applyFont="1" applyBorder="1" applyAlignment="1">
      <alignment horizontal="center"/>
    </xf>
    <xf numFmtId="0" fontId="16" fillId="0" borderId="15" xfId="0" applyFont="1" applyBorder="1" applyAlignment="1">
      <alignment horizontal="centerContinuous"/>
    </xf>
    <xf numFmtId="0" fontId="16" fillId="0" borderId="15" xfId="0" applyFont="1" applyBorder="1" applyAlignment="1" quotePrefix="1">
      <alignment horizontal="centerContinuous"/>
    </xf>
    <xf numFmtId="0" fontId="16" fillId="0" borderId="4" xfId="0" applyFont="1" applyBorder="1" applyAlignment="1">
      <alignment horizontal="center"/>
    </xf>
    <xf numFmtId="183" fontId="13" fillId="0" borderId="6" xfId="0" applyNumberFormat="1" applyFont="1" applyBorder="1" applyAlignment="1">
      <alignment horizontal="right" wrapText="1"/>
    </xf>
    <xf numFmtId="183" fontId="13" fillId="0" borderId="0" xfId="0" applyNumberFormat="1" applyFont="1" applyBorder="1" applyAlignment="1">
      <alignment horizontal="right" wrapText="1"/>
    </xf>
    <xf numFmtId="183" fontId="13" fillId="0" borderId="9" xfId="0" applyNumberFormat="1" applyFont="1" applyBorder="1" applyAlignment="1">
      <alignment horizontal="right" wrapText="1"/>
    </xf>
    <xf numFmtId="184" fontId="5" fillId="0" borderId="11" xfId="17" applyNumberFormat="1" applyFont="1" applyFill="1" applyBorder="1" applyAlignment="1" quotePrefix="1">
      <alignment horizontal="right" vertical="center" wrapText="1"/>
      <protection/>
    </xf>
    <xf numFmtId="185" fontId="5" fillId="0" borderId="11" xfId="0" applyNumberFormat="1" applyFont="1" applyBorder="1" applyAlignment="1">
      <alignment vertical="center"/>
    </xf>
    <xf numFmtId="184" fontId="5" fillId="0" borderId="12" xfId="17" applyNumberFormat="1" applyFont="1" applyFill="1" applyBorder="1" applyAlignment="1">
      <alignment horizontal="right" vertical="center" wrapText="1"/>
      <protection/>
    </xf>
    <xf numFmtId="184" fontId="5" fillId="0" borderId="4" xfId="17" applyNumberFormat="1" applyFont="1" applyFill="1" applyBorder="1" applyAlignment="1" quotePrefix="1">
      <alignment horizontal="right" vertical="center" wrapText="1"/>
      <protection/>
    </xf>
    <xf numFmtId="0" fontId="8" fillId="0" borderId="10" xfId="0" applyFont="1" applyBorder="1" applyAlignment="1" quotePrefix="1">
      <alignment horizontal="left" vertical="center"/>
    </xf>
    <xf numFmtId="0" fontId="6" fillId="0" borderId="12" xfId="0" applyFont="1" applyBorder="1" applyAlignment="1">
      <alignment vertical="center" wrapText="1"/>
    </xf>
    <xf numFmtId="185" fontId="5" fillId="0" borderId="8" xfId="0" applyNumberFormat="1" applyFont="1" applyBorder="1" applyAlignment="1">
      <alignment vertical="center"/>
    </xf>
    <xf numFmtId="184" fontId="5" fillId="0" borderId="16" xfId="17" applyNumberFormat="1" applyFont="1" applyFill="1" applyBorder="1" applyAlignment="1">
      <alignment horizontal="right" vertical="center" wrapText="1"/>
      <protection/>
    </xf>
    <xf numFmtId="184" fontId="5" fillId="0" borderId="5" xfId="17" applyNumberFormat="1" applyFont="1" applyFill="1" applyBorder="1" applyAlignment="1">
      <alignment horizontal="right" vertical="center" wrapText="1"/>
      <protection/>
    </xf>
    <xf numFmtId="0" fontId="5" fillId="0" borderId="5" xfId="0" applyFont="1" applyBorder="1" applyAlignment="1">
      <alignment vertical="center" wrapText="1"/>
    </xf>
    <xf numFmtId="184" fontId="5" fillId="0" borderId="0" xfId="17" applyNumberFormat="1" applyFont="1" applyFill="1" applyBorder="1" applyAlignment="1">
      <alignment horizontal="right" vertical="center" wrapText="1"/>
      <protection/>
    </xf>
    <xf numFmtId="0" fontId="5" fillId="0" borderId="7" xfId="0" applyFont="1" applyBorder="1" applyAlignment="1">
      <alignment vertical="center" wrapText="1"/>
    </xf>
    <xf numFmtId="0" fontId="20" fillId="0" borderId="0" xfId="0" applyFont="1" applyFill="1" applyBorder="1" applyAlignment="1">
      <alignment horizontal="left"/>
    </xf>
    <xf numFmtId="0" fontId="5" fillId="0" borderId="1" xfId="0" applyFont="1" applyBorder="1" applyAlignment="1">
      <alignment horizontal="right"/>
    </xf>
    <xf numFmtId="0" fontId="14" fillId="0" borderId="16" xfId="0" applyFont="1" applyBorder="1" applyAlignment="1">
      <alignment/>
    </xf>
    <xf numFmtId="1" fontId="13" fillId="0" borderId="15" xfId="0" applyNumberFormat="1" applyFont="1" applyBorder="1" applyAlignment="1">
      <alignment/>
    </xf>
    <xf numFmtId="0" fontId="13" fillId="0" borderId="15" xfId="0" applyFont="1" applyBorder="1" applyAlignment="1">
      <alignment/>
    </xf>
    <xf numFmtId="1" fontId="13" fillId="0" borderId="17" xfId="0" applyNumberFormat="1" applyFont="1" applyBorder="1" applyAlignment="1">
      <alignment/>
    </xf>
    <xf numFmtId="1" fontId="14" fillId="0" borderId="16" xfId="0" applyNumberFormat="1" applyFont="1" applyBorder="1" applyAlignment="1">
      <alignment/>
    </xf>
    <xf numFmtId="0" fontId="14" fillId="0" borderId="18" xfId="0" applyFont="1" applyBorder="1" applyAlignment="1" quotePrefix="1">
      <alignment/>
    </xf>
    <xf numFmtId="0" fontId="16" fillId="0" borderId="0" xfId="0" applyFont="1" applyBorder="1" applyAlignment="1">
      <alignment horizontal="left" vertical="center"/>
    </xf>
    <xf numFmtId="184" fontId="16" fillId="0" borderId="4" xfId="0" applyNumberFormat="1" applyFont="1" applyBorder="1" applyAlignment="1">
      <alignment vertical="center" wrapText="1"/>
    </xf>
    <xf numFmtId="185" fontId="16" fillId="0" borderId="4" xfId="0" applyNumberFormat="1" applyFont="1" applyBorder="1" applyAlignment="1" quotePrefix="1">
      <alignment horizontal="right" vertical="center"/>
    </xf>
    <xf numFmtId="185" fontId="8" fillId="0" borderId="9" xfId="0" applyNumberFormat="1" applyFont="1" applyBorder="1" applyAlignment="1">
      <alignment vertical="center"/>
    </xf>
    <xf numFmtId="184" fontId="8" fillId="0" borderId="3" xfId="17" applyNumberFormat="1" applyFont="1" applyFill="1" applyBorder="1" applyAlignment="1" quotePrefix="1">
      <alignment horizontal="right" vertical="center" wrapText="1"/>
      <protection/>
    </xf>
    <xf numFmtId="185" fontId="8" fillId="0" borderId="3" xfId="0" applyNumberFormat="1" applyFont="1" applyBorder="1" applyAlignment="1">
      <alignment vertical="center"/>
    </xf>
    <xf numFmtId="184" fontId="5" fillId="0" borderId="4" xfId="17" applyNumberFormat="1" applyFont="1" applyFill="1" applyBorder="1" applyAlignment="1">
      <alignment horizontal="right" vertical="center" wrapText="1"/>
      <protection/>
    </xf>
    <xf numFmtId="184" fontId="8" fillId="0" borderId="7" xfId="17" applyNumberFormat="1" applyFont="1" applyFill="1" applyBorder="1" applyAlignment="1">
      <alignment horizontal="right" vertical="center" wrapText="1"/>
      <protection/>
    </xf>
    <xf numFmtId="185" fontId="8" fillId="0" borderId="0" xfId="0" applyNumberFormat="1" applyFont="1" applyBorder="1" applyAlignment="1">
      <alignment vertical="center"/>
    </xf>
    <xf numFmtId="184" fontId="8" fillId="0" borderId="4" xfId="17" applyNumberFormat="1" applyFont="1" applyFill="1" applyBorder="1" applyAlignment="1">
      <alignment horizontal="right" vertical="center" wrapText="1"/>
      <protection/>
    </xf>
    <xf numFmtId="184" fontId="8" fillId="0" borderId="5" xfId="17" applyNumberFormat="1" applyFont="1" applyFill="1" applyBorder="1" applyAlignment="1">
      <alignment horizontal="right" vertical="center" wrapText="1"/>
      <protection/>
    </xf>
    <xf numFmtId="184" fontId="8" fillId="0" borderId="3" xfId="0" applyNumberFormat="1" applyFont="1" applyBorder="1" applyAlignment="1">
      <alignment horizontal="right" vertical="center" wrapText="1"/>
    </xf>
    <xf numFmtId="184" fontId="8" fillId="0" borderId="7" xfId="0" applyNumberFormat="1" applyFont="1" applyFill="1" applyBorder="1" applyAlignment="1">
      <alignment horizontal="right" vertical="center" wrapText="1"/>
    </xf>
    <xf numFmtId="0" fontId="25" fillId="0" borderId="13" xfId="0" applyFont="1" applyBorder="1" applyAlignment="1">
      <alignment horizontal="center" vertical="center"/>
    </xf>
    <xf numFmtId="185" fontId="25" fillId="0" borderId="19" xfId="0" applyNumberFormat="1" applyFont="1" applyBorder="1" applyAlignment="1">
      <alignment vertical="center"/>
    </xf>
    <xf numFmtId="0" fontId="28" fillId="0" borderId="5" xfId="0" applyFont="1" applyBorder="1" applyAlignment="1">
      <alignment horizontal="center"/>
    </xf>
    <xf numFmtId="0" fontId="29" fillId="0" borderId="6" xfId="0" applyFont="1" applyBorder="1" applyAlignment="1">
      <alignment/>
    </xf>
    <xf numFmtId="0" fontId="28" fillId="0" borderId="5" xfId="0" applyFont="1" applyBorder="1" applyAlignment="1">
      <alignment/>
    </xf>
    <xf numFmtId="185" fontId="14" fillId="0" borderId="19" xfId="0" applyNumberFormat="1" applyFont="1" applyBorder="1" applyAlignment="1">
      <alignment wrapText="1"/>
    </xf>
    <xf numFmtId="185" fontId="14" fillId="0" borderId="20" xfId="0" applyNumberFormat="1" applyFont="1" applyBorder="1" applyAlignment="1">
      <alignment/>
    </xf>
    <xf numFmtId="0" fontId="14" fillId="0" borderId="20" xfId="0" applyFont="1" applyBorder="1" applyAlignment="1">
      <alignment/>
    </xf>
    <xf numFmtId="184" fontId="25" fillId="0" borderId="19" xfId="0" applyNumberFormat="1" applyFont="1" applyFill="1" applyBorder="1" applyAlignment="1">
      <alignment horizontal="right" vertical="center" wrapText="1"/>
    </xf>
    <xf numFmtId="183" fontId="14" fillId="0" borderId="8" xfId="0" applyNumberFormat="1" applyFont="1" applyBorder="1" applyAlignment="1">
      <alignment wrapText="1"/>
    </xf>
    <xf numFmtId="183" fontId="13" fillId="0" borderId="0" xfId="0" applyNumberFormat="1" applyFont="1" applyBorder="1" applyAlignment="1">
      <alignment wrapText="1"/>
    </xf>
    <xf numFmtId="183" fontId="13" fillId="0" borderId="17" xfId="0" applyNumberFormat="1" applyFont="1" applyBorder="1" applyAlignment="1">
      <alignment horizontal="right" wrapText="1"/>
    </xf>
    <xf numFmtId="185" fontId="14" fillId="0" borderId="2" xfId="0" applyNumberFormat="1" applyFont="1" applyBorder="1" applyAlignment="1">
      <alignment wrapText="1"/>
    </xf>
    <xf numFmtId="185" fontId="13" fillId="0" borderId="6" xfId="0" applyNumberFormat="1" applyFont="1" applyBorder="1" applyAlignment="1">
      <alignment/>
    </xf>
    <xf numFmtId="0" fontId="29" fillId="0" borderId="0" xfId="0" applyFont="1" applyBorder="1" applyAlignment="1">
      <alignment/>
    </xf>
    <xf numFmtId="0" fontId="29" fillId="0" borderId="0" xfId="0" applyFont="1" applyBorder="1" applyAlignment="1">
      <alignment wrapText="1"/>
    </xf>
    <xf numFmtId="0" fontId="29" fillId="0" borderId="0" xfId="0" applyFont="1" applyBorder="1" applyAlignment="1">
      <alignment vertical="center" wrapText="1"/>
    </xf>
    <xf numFmtId="185" fontId="13" fillId="0" borderId="2" xfId="0" applyNumberFormat="1" applyFont="1" applyBorder="1" applyAlignment="1">
      <alignment/>
    </xf>
    <xf numFmtId="0" fontId="29" fillId="0" borderId="7" xfId="0" applyFont="1" applyBorder="1" applyAlignment="1">
      <alignment wrapText="1"/>
    </xf>
    <xf numFmtId="1" fontId="13" fillId="0" borderId="15" xfId="0" applyNumberFormat="1" applyFont="1" applyBorder="1" applyAlignment="1">
      <alignment vertical="center"/>
    </xf>
    <xf numFmtId="183" fontId="13" fillId="0" borderId="2" xfId="0" applyNumberFormat="1" applyFont="1" applyBorder="1" applyAlignment="1">
      <alignment vertical="center" wrapText="1"/>
    </xf>
    <xf numFmtId="183" fontId="13" fillId="0" borderId="6" xfId="0" applyNumberFormat="1" applyFont="1" applyBorder="1" applyAlignment="1">
      <alignment vertical="center" wrapText="1"/>
    </xf>
    <xf numFmtId="185" fontId="13" fillId="0" borderId="3" xfId="0" applyNumberFormat="1" applyFont="1" applyBorder="1" applyAlignment="1">
      <alignment vertical="center" wrapText="1"/>
    </xf>
    <xf numFmtId="183" fontId="13" fillId="0" borderId="0" xfId="0" applyNumberFormat="1" applyFont="1" applyBorder="1" applyAlignment="1">
      <alignment horizontal="right" vertical="center" wrapText="1"/>
    </xf>
    <xf numFmtId="185" fontId="13" fillId="0" borderId="6" xfId="0" applyNumberFormat="1" applyFont="1" applyBorder="1" applyAlignment="1">
      <alignment vertical="center"/>
    </xf>
    <xf numFmtId="0" fontId="29" fillId="0" borderId="0" xfId="0" applyFont="1" applyBorder="1" applyAlignment="1">
      <alignment vertical="center"/>
    </xf>
    <xf numFmtId="0" fontId="29" fillId="0" borderId="8" xfId="0" applyFont="1" applyBorder="1" applyAlignment="1">
      <alignment wrapText="1"/>
    </xf>
    <xf numFmtId="185" fontId="13" fillId="0" borderId="17" xfId="0" applyNumberFormat="1" applyFont="1" applyBorder="1" applyAlignment="1">
      <alignment/>
    </xf>
    <xf numFmtId="185" fontId="5" fillId="0" borderId="11" xfId="0" applyNumberFormat="1" applyFont="1" applyBorder="1" applyAlignment="1" quotePrefix="1">
      <alignment horizontal="right" vertical="center"/>
    </xf>
    <xf numFmtId="0" fontId="6" fillId="0" borderId="7" xfId="0" applyFont="1" applyBorder="1" applyAlignment="1">
      <alignment vertical="center" wrapText="1"/>
    </xf>
    <xf numFmtId="185" fontId="7" fillId="0" borderId="11" xfId="0" applyNumberFormat="1" applyFont="1" applyBorder="1" applyAlignment="1" quotePrefix="1">
      <alignment horizontal="right" vertical="center"/>
    </xf>
    <xf numFmtId="185" fontId="5" fillId="0" borderId="0" xfId="0" applyNumberFormat="1" applyFont="1" applyFill="1" applyBorder="1" applyAlignment="1">
      <alignment vertical="center"/>
    </xf>
    <xf numFmtId="0" fontId="16" fillId="0" borderId="9" xfId="0" applyFont="1" applyBorder="1" applyAlignment="1">
      <alignment vertical="center"/>
    </xf>
    <xf numFmtId="185" fontId="16" fillId="0" borderId="3" xfId="0" applyNumberFormat="1" applyFont="1" applyBorder="1" applyAlignment="1">
      <alignment vertical="center"/>
    </xf>
    <xf numFmtId="184" fontId="16" fillId="0" borderId="7" xfId="0" applyNumberFormat="1" applyFont="1" applyFill="1" applyBorder="1" applyAlignment="1">
      <alignment horizontal="right" vertical="center" wrapText="1"/>
    </xf>
    <xf numFmtId="0" fontId="7" fillId="0" borderId="7" xfId="0" applyFont="1" applyBorder="1" applyAlignment="1">
      <alignment vertical="top" wrapText="1"/>
    </xf>
    <xf numFmtId="0" fontId="8" fillId="0" borderId="13" xfId="0" applyFont="1" applyBorder="1" applyAlignment="1">
      <alignment vertical="center"/>
    </xf>
    <xf numFmtId="184" fontId="8" fillId="0" borderId="19" xfId="17" applyNumberFormat="1" applyFont="1" applyFill="1" applyBorder="1" applyAlignment="1">
      <alignment horizontal="right" vertical="center" wrapText="1"/>
      <protection/>
    </xf>
    <xf numFmtId="185" fontId="5" fillId="0" borderId="19" xfId="0" applyNumberFormat="1" applyFont="1" applyBorder="1" applyAlignment="1">
      <alignment vertical="center"/>
    </xf>
    <xf numFmtId="184" fontId="8" fillId="0" borderId="20" xfId="17" applyNumberFormat="1" applyFont="1" applyFill="1" applyBorder="1" applyAlignment="1">
      <alignment horizontal="right" vertical="center" wrapText="1"/>
      <protection/>
    </xf>
    <xf numFmtId="0" fontId="5" fillId="0" borderId="13" xfId="0" applyFont="1" applyBorder="1" applyAlignment="1">
      <alignment vertical="center" wrapText="1"/>
    </xf>
    <xf numFmtId="185" fontId="16" fillId="0" borderId="3" xfId="0" applyNumberFormat="1" applyFont="1" applyBorder="1" applyAlignment="1" quotePrefix="1">
      <alignment horizontal="right" vertical="center"/>
    </xf>
    <xf numFmtId="185" fontId="7" fillId="0" borderId="3" xfId="0" applyNumberFormat="1" applyFont="1" applyBorder="1" applyAlignment="1" quotePrefix="1">
      <alignment horizontal="right" vertical="center"/>
    </xf>
    <xf numFmtId="185" fontId="5" fillId="0" borderId="10" xfId="0" applyNumberFormat="1" applyFont="1" applyBorder="1" applyAlignment="1">
      <alignment vertical="center"/>
    </xf>
    <xf numFmtId="185" fontId="25" fillId="0" borderId="19" xfId="0" applyNumberFormat="1" applyFont="1" applyBorder="1" applyAlignment="1" quotePrefix="1">
      <alignment horizontal="right" vertical="center"/>
    </xf>
    <xf numFmtId="1" fontId="14" fillId="0" borderId="16" xfId="0" applyNumberFormat="1" applyFont="1" applyBorder="1" applyAlignment="1">
      <alignment vertical="center"/>
    </xf>
    <xf numFmtId="183" fontId="14" fillId="0" borderId="2" xfId="0" applyNumberFormat="1" applyFont="1" applyBorder="1" applyAlignment="1">
      <alignment horizontal="right" vertical="center" wrapText="1"/>
    </xf>
    <xf numFmtId="185" fontId="14" fillId="0" borderId="11" xfId="0" applyNumberFormat="1" applyFont="1" applyBorder="1" applyAlignment="1">
      <alignment vertical="center" wrapText="1"/>
    </xf>
    <xf numFmtId="185" fontId="14" fillId="0" borderId="7" xfId="0" applyNumberFormat="1" applyFont="1" applyBorder="1" applyAlignment="1">
      <alignment vertical="center"/>
    </xf>
    <xf numFmtId="0" fontId="29" fillId="0" borderId="6" xfId="0" applyFont="1" applyBorder="1" applyAlignment="1">
      <alignment vertical="center"/>
    </xf>
    <xf numFmtId="0" fontId="5" fillId="0" borderId="10" xfId="0" applyFont="1" applyBorder="1" applyAlignment="1">
      <alignment horizontal="left" vertical="center" wrapText="1"/>
    </xf>
    <xf numFmtId="184" fontId="0" fillId="0" borderId="0" xfId="0" applyNumberFormat="1" applyFill="1" applyBorder="1" applyAlignment="1">
      <alignment/>
    </xf>
    <xf numFmtId="184" fontId="8" fillId="0" borderId="4" xfId="17" applyNumberFormat="1" applyFont="1" applyFill="1" applyBorder="1" applyAlignment="1" quotePrefix="1">
      <alignment horizontal="right" vertical="center" wrapText="1"/>
      <protection/>
    </xf>
    <xf numFmtId="184" fontId="8" fillId="0" borderId="2" xfId="17" applyNumberFormat="1" applyFont="1" applyFill="1" applyBorder="1" applyAlignment="1" quotePrefix="1">
      <alignment horizontal="right" vertical="center" wrapText="1"/>
      <protection/>
    </xf>
    <xf numFmtId="184" fontId="16" fillId="0" borderId="21" xfId="0" applyNumberFormat="1" applyFont="1" applyFill="1" applyBorder="1" applyAlignment="1">
      <alignment horizontal="right" vertical="center" wrapText="1"/>
    </xf>
    <xf numFmtId="185" fontId="5" fillId="0" borderId="15" xfId="0" applyNumberFormat="1" applyFont="1" applyBorder="1" applyAlignment="1">
      <alignment vertical="center"/>
    </xf>
    <xf numFmtId="0" fontId="6" fillId="0" borderId="12" xfId="0" applyFont="1" applyBorder="1" applyAlignment="1">
      <alignment/>
    </xf>
    <xf numFmtId="185" fontId="5" fillId="0" borderId="6" xfId="0" applyNumberFormat="1" applyFont="1" applyBorder="1" applyAlignment="1" quotePrefix="1">
      <alignment horizontal="right" vertical="center"/>
    </xf>
    <xf numFmtId="183" fontId="14" fillId="0" borderId="19" xfId="0" applyNumberFormat="1" applyFont="1" applyBorder="1" applyAlignment="1">
      <alignment horizontal="right" wrapText="1"/>
    </xf>
    <xf numFmtId="0" fontId="6" fillId="0" borderId="2" xfId="0" applyFont="1" applyBorder="1" applyAlignment="1">
      <alignment/>
    </xf>
    <xf numFmtId="184" fontId="5" fillId="0" borderId="15" xfId="17" applyNumberFormat="1" applyFont="1" applyFill="1" applyBorder="1" applyAlignment="1">
      <alignment horizontal="right" vertical="center" wrapText="1"/>
      <protection/>
    </xf>
    <xf numFmtId="184" fontId="8" fillId="0" borderId="22" xfId="17" applyNumberFormat="1" applyFont="1" applyFill="1" applyBorder="1" applyAlignment="1">
      <alignment horizontal="right" vertical="center" wrapText="1"/>
      <protection/>
    </xf>
    <xf numFmtId="184" fontId="8" fillId="0" borderId="3" xfId="17" applyNumberFormat="1" applyFont="1" applyFill="1" applyBorder="1" applyAlignment="1">
      <alignment horizontal="right" vertical="center" wrapText="1"/>
      <protection/>
    </xf>
    <xf numFmtId="185" fontId="5" fillId="0" borderId="2" xfId="0" applyNumberFormat="1" applyFont="1" applyFill="1" applyBorder="1" applyAlignment="1" quotePrefix="1">
      <alignment horizontal="right" vertical="center"/>
    </xf>
    <xf numFmtId="183" fontId="13" fillId="0" borderId="3" xfId="0" applyNumberFormat="1" applyFont="1" applyBorder="1" applyAlignment="1">
      <alignment wrapText="1"/>
    </xf>
    <xf numFmtId="185" fontId="7" fillId="0" borderId="19" xfId="0" applyNumberFormat="1" applyFont="1" applyBorder="1" applyAlignment="1" quotePrefix="1">
      <alignment horizontal="right" vertical="center"/>
    </xf>
    <xf numFmtId="0" fontId="29" fillId="0" borderId="7" xfId="0" applyFont="1" applyBorder="1" applyAlignment="1">
      <alignment vertical="center" wrapText="1"/>
    </xf>
    <xf numFmtId="185" fontId="5" fillId="0" borderId="6" xfId="0" applyNumberFormat="1" applyFont="1" applyFill="1" applyBorder="1" applyAlignment="1" quotePrefix="1">
      <alignment horizontal="right" vertical="center"/>
    </xf>
    <xf numFmtId="0" fontId="5" fillId="0" borderId="6" xfId="0" applyFont="1" applyBorder="1" applyAlignment="1">
      <alignment vertical="top" wrapText="1"/>
    </xf>
    <xf numFmtId="0" fontId="29" fillId="0" borderId="5" xfId="0" applyFont="1" applyBorder="1" applyAlignment="1">
      <alignment vertical="center" wrapText="1"/>
    </xf>
    <xf numFmtId="184" fontId="5" fillId="0" borderId="11" xfId="17" applyNumberFormat="1" applyFont="1" applyFill="1" applyBorder="1" applyAlignment="1">
      <alignment horizontal="right" vertical="center" wrapText="1"/>
      <protection/>
    </xf>
    <xf numFmtId="1" fontId="19" fillId="0" borderId="0" xfId="16" applyNumberFormat="1" applyFont="1" applyProtection="1">
      <alignment/>
      <protection locked="0"/>
    </xf>
    <xf numFmtId="1" fontId="20" fillId="0" borderId="0" xfId="16" applyNumberFormat="1" applyFont="1" applyProtection="1">
      <alignment/>
      <protection locked="0"/>
    </xf>
    <xf numFmtId="1" fontId="31" fillId="0" borderId="0" xfId="16" applyNumberFormat="1" applyFont="1" applyProtection="1">
      <alignment/>
      <protection locked="0"/>
    </xf>
    <xf numFmtId="1" fontId="20" fillId="0" borderId="0" xfId="16" applyNumberFormat="1" applyFont="1" applyAlignment="1" applyProtection="1">
      <alignment vertical="center"/>
      <protection locked="0"/>
    </xf>
    <xf numFmtId="1" fontId="31" fillId="0" borderId="0" xfId="16" applyNumberFormat="1" applyFont="1" applyAlignment="1" applyProtection="1">
      <alignment horizontal="right" vertical="center"/>
      <protection locked="0"/>
    </xf>
    <xf numFmtId="0" fontId="20" fillId="0" borderId="0" xfId="16" applyFont="1" applyProtection="1">
      <alignment/>
      <protection locked="0"/>
    </xf>
    <xf numFmtId="1" fontId="21" fillId="0" borderId="0" xfId="16" applyNumberFormat="1" applyFont="1" applyAlignment="1" applyProtection="1">
      <alignment horizontal="center"/>
      <protection locked="0"/>
    </xf>
    <xf numFmtId="1" fontId="4" fillId="0" borderId="0" xfId="16" applyNumberFormat="1" applyFont="1" applyAlignment="1" applyProtection="1">
      <alignment horizontal="center"/>
      <protection locked="0"/>
    </xf>
    <xf numFmtId="1" fontId="4" fillId="0" borderId="0" xfId="16" applyNumberFormat="1" applyFont="1" applyAlignment="1" applyProtection="1">
      <alignment horizontal="right"/>
      <protection locked="0"/>
    </xf>
    <xf numFmtId="1" fontId="22" fillId="0" borderId="0" xfId="16" applyNumberFormat="1" applyFont="1" applyAlignment="1" applyProtection="1">
      <alignment horizontal="left"/>
      <protection locked="0"/>
    </xf>
    <xf numFmtId="1" fontId="23" fillId="0" borderId="0" xfId="16" applyNumberFormat="1" applyFont="1" applyAlignment="1" applyProtection="1">
      <alignment horizontal="left"/>
      <protection locked="0"/>
    </xf>
    <xf numFmtId="1" fontId="0" fillId="0" borderId="0" xfId="16" applyNumberFormat="1" applyFont="1" applyAlignment="1" applyProtection="1">
      <alignment horizontal="centerContinuous"/>
      <protection locked="0"/>
    </xf>
    <xf numFmtId="1" fontId="0" fillId="0" borderId="0" xfId="16" applyNumberFormat="1" applyFont="1" applyAlignment="1" applyProtection="1">
      <alignment/>
      <protection locked="0"/>
    </xf>
    <xf numFmtId="1" fontId="23" fillId="0" borderId="0" xfId="16" applyNumberFormat="1" applyFont="1" applyAlignment="1" applyProtection="1">
      <alignment horizontal="right"/>
      <protection locked="0"/>
    </xf>
    <xf numFmtId="1" fontId="24" fillId="0" borderId="0" xfId="16" applyNumberFormat="1" applyFont="1" applyAlignment="1" applyProtection="1">
      <alignment/>
      <protection locked="0"/>
    </xf>
    <xf numFmtId="0" fontId="0" fillId="0" borderId="0" xfId="16" applyFont="1" applyProtection="1">
      <alignment/>
      <protection locked="0"/>
    </xf>
    <xf numFmtId="1" fontId="6" fillId="0" borderId="22" xfId="16" applyNumberFormat="1" applyFont="1" applyBorder="1" applyAlignment="1" applyProtection="1">
      <alignment horizontal="left"/>
      <protection locked="0"/>
    </xf>
    <xf numFmtId="192" fontId="0" fillId="0" borderId="0" xfId="16" applyNumberFormat="1" applyFont="1" applyProtection="1">
      <alignment/>
      <protection locked="0"/>
    </xf>
    <xf numFmtId="1" fontId="6" fillId="0" borderId="22" xfId="16" applyNumberFormat="1" applyFont="1" applyBorder="1" applyProtection="1">
      <alignment/>
      <protection locked="0"/>
    </xf>
    <xf numFmtId="1" fontId="8" fillId="0" borderId="22" xfId="16" applyNumberFormat="1" applyFont="1" applyBorder="1" applyAlignment="1" applyProtection="1">
      <alignment horizontal="center" vertical="center"/>
      <protection locked="0"/>
    </xf>
    <xf numFmtId="1" fontId="8" fillId="0" borderId="22" xfId="16" applyNumberFormat="1" applyFont="1" applyBorder="1" applyAlignment="1" applyProtection="1">
      <alignment horizontal="center"/>
      <protection locked="0"/>
    </xf>
    <xf numFmtId="1" fontId="6" fillId="0" borderId="22" xfId="16" applyNumberFormat="1" applyFont="1" applyBorder="1" applyAlignment="1" applyProtection="1">
      <alignment/>
      <protection locked="0"/>
    </xf>
    <xf numFmtId="1" fontId="16" fillId="0" borderId="23" xfId="16" applyNumberFormat="1" applyFont="1" applyBorder="1" applyAlignment="1" applyProtection="1">
      <alignment horizontal="center" vertical="center"/>
      <protection locked="0"/>
    </xf>
    <xf numFmtId="0" fontId="26" fillId="0" borderId="0" xfId="16" applyFont="1" applyProtection="1">
      <alignment/>
      <protection locked="0"/>
    </xf>
    <xf numFmtId="1" fontId="6" fillId="0" borderId="0" xfId="16" applyNumberFormat="1" applyFont="1" applyBorder="1" applyProtection="1">
      <alignment/>
      <protection locked="0"/>
    </xf>
    <xf numFmtId="182" fontId="6" fillId="0" borderId="0" xfId="16" applyNumberFormat="1" applyFont="1" applyBorder="1" applyAlignment="1" applyProtection="1">
      <alignment horizontal="right" vertical="center"/>
      <protection locked="0"/>
    </xf>
    <xf numFmtId="182" fontId="8" fillId="0" borderId="0" xfId="16" applyNumberFormat="1" applyFont="1" applyBorder="1" applyAlignment="1" applyProtection="1">
      <alignment horizontal="right" vertical="center"/>
      <protection locked="0"/>
    </xf>
    <xf numFmtId="182" fontId="6" fillId="0" borderId="0" xfId="16" applyNumberFormat="1" applyFont="1" applyBorder="1" applyAlignment="1" applyProtection="1">
      <alignment horizontal="right"/>
      <protection locked="0"/>
    </xf>
    <xf numFmtId="1" fontId="0" fillId="0" borderId="0" xfId="16" applyNumberFormat="1" applyFont="1" applyProtection="1">
      <alignment/>
      <protection locked="0"/>
    </xf>
    <xf numFmtId="1" fontId="0" fillId="0" borderId="0" xfId="16" applyNumberFormat="1" applyFont="1" applyAlignment="1" applyProtection="1">
      <alignment vertical="center"/>
      <protection locked="0"/>
    </xf>
    <xf numFmtId="186" fontId="12" fillId="0" borderId="0" xfId="16" applyNumberFormat="1" applyFont="1" applyAlignment="1" applyProtection="1">
      <alignment horizontal="right" vertical="center"/>
      <protection locked="0"/>
    </xf>
    <xf numFmtId="186" fontId="0" fillId="0" borderId="0" xfId="16" applyNumberFormat="1" applyFont="1" applyAlignment="1" applyProtection="1">
      <alignment vertical="center"/>
      <protection locked="0"/>
    </xf>
    <xf numFmtId="1" fontId="12" fillId="0" borderId="0" xfId="16" applyNumberFormat="1" applyFont="1" applyAlignment="1" applyProtection="1">
      <alignment horizontal="right" vertical="center"/>
      <protection locked="0"/>
    </xf>
    <xf numFmtId="1" fontId="6" fillId="0" borderId="17" xfId="0" applyNumberFormat="1" applyFont="1" applyBorder="1" applyAlignment="1">
      <alignment/>
    </xf>
    <xf numFmtId="0" fontId="25" fillId="0" borderId="11" xfId="16" applyNumberFormat="1" applyFont="1" applyBorder="1" applyAlignment="1" applyProtection="1">
      <alignment horizontal="center"/>
      <protection locked="0"/>
    </xf>
    <xf numFmtId="0" fontId="25" fillId="0" borderId="22" xfId="16" applyNumberFormat="1" applyFont="1" applyBorder="1" applyAlignment="1" applyProtection="1">
      <alignment horizontal="center"/>
      <protection locked="0"/>
    </xf>
    <xf numFmtId="0" fontId="25" fillId="0" borderId="24" xfId="16" applyNumberFormat="1" applyFont="1" applyBorder="1" applyAlignment="1" applyProtection="1">
      <alignment horizontal="center"/>
      <protection locked="0"/>
    </xf>
    <xf numFmtId="0" fontId="25" fillId="0" borderId="11" xfId="16" applyNumberFormat="1" applyFont="1" applyBorder="1" applyAlignment="1" applyProtection="1">
      <alignment horizontal="right"/>
      <protection locked="0"/>
    </xf>
    <xf numFmtId="0" fontId="25" fillId="0" borderId="12" xfId="16" applyNumberFormat="1" applyFont="1" applyBorder="1" applyAlignment="1" applyProtection="1">
      <alignment horizontal="center"/>
      <protection locked="0"/>
    </xf>
    <xf numFmtId="182" fontId="6" fillId="0" borderId="11" xfId="16" applyNumberFormat="1" applyFont="1" applyBorder="1" applyAlignment="1" applyProtection="1">
      <alignment horizontal="center"/>
      <protection locked="0"/>
    </xf>
    <xf numFmtId="182" fontId="8" fillId="0" borderId="11" xfId="16" applyNumberFormat="1" applyFont="1" applyBorder="1" applyAlignment="1" applyProtection="1">
      <alignment horizontal="center"/>
      <protection locked="0"/>
    </xf>
    <xf numFmtId="182" fontId="6" fillId="0" borderId="24" xfId="16" applyNumberFormat="1" applyFont="1" applyBorder="1" applyAlignment="1" applyProtection="1">
      <alignment horizontal="center"/>
      <protection locked="0"/>
    </xf>
    <xf numFmtId="182" fontId="8" fillId="0" borderId="11" xfId="16" applyNumberFormat="1" applyFont="1" applyBorder="1" applyAlignment="1" applyProtection="1">
      <alignment horizontal="center" vertical="center"/>
      <protection locked="0"/>
    </xf>
    <xf numFmtId="182" fontId="6" fillId="0" borderId="11" xfId="16" applyNumberFormat="1" applyFont="1" applyFill="1" applyBorder="1" applyAlignment="1" applyProtection="1">
      <alignment horizontal="center"/>
      <protection locked="0"/>
    </xf>
    <xf numFmtId="182" fontId="8" fillId="0" borderId="11" xfId="16" applyNumberFormat="1" applyFont="1" applyFill="1" applyBorder="1" applyAlignment="1" applyProtection="1">
      <alignment horizontal="center"/>
      <protection locked="0"/>
    </xf>
    <xf numFmtId="182" fontId="6" fillId="0" borderId="24" xfId="16" applyNumberFormat="1" applyFont="1" applyFill="1" applyBorder="1" applyAlignment="1" applyProtection="1">
      <alignment horizontal="center"/>
      <protection locked="0"/>
    </xf>
    <xf numFmtId="182" fontId="16" fillId="0" borderId="19" xfId="16" applyNumberFormat="1" applyFont="1" applyBorder="1" applyAlignment="1" applyProtection="1">
      <alignment horizontal="center" vertical="center"/>
      <protection locked="0"/>
    </xf>
    <xf numFmtId="182" fontId="16" fillId="0" borderId="25" xfId="16" applyNumberFormat="1" applyFont="1" applyBorder="1" applyAlignment="1" applyProtection="1">
      <alignment horizontal="center"/>
      <protection locked="0"/>
    </xf>
    <xf numFmtId="192" fontId="6" fillId="0" borderId="11" xfId="16" applyNumberFormat="1" applyFont="1" applyBorder="1" applyAlignment="1" applyProtection="1">
      <alignment horizontal="center"/>
      <protection locked="0"/>
    </xf>
    <xf numFmtId="192" fontId="8" fillId="0" borderId="11" xfId="16" applyNumberFormat="1" applyFont="1" applyBorder="1" applyAlignment="1" applyProtection="1">
      <alignment horizontal="center" vertical="center"/>
      <protection locked="0"/>
    </xf>
    <xf numFmtId="191" fontId="6" fillId="0" borderId="12" xfId="16" applyNumberFormat="1" applyFont="1" applyBorder="1" applyAlignment="1" applyProtection="1">
      <alignment horizontal="center" vertical="center"/>
      <protection locked="0"/>
    </xf>
    <xf numFmtId="192" fontId="8" fillId="0" borderId="11" xfId="16" applyNumberFormat="1" applyFont="1" applyBorder="1" applyAlignment="1" applyProtection="1">
      <alignment horizontal="center"/>
      <protection locked="0"/>
    </xf>
    <xf numFmtId="192" fontId="6" fillId="0" borderId="11" xfId="16" applyNumberFormat="1" applyFont="1" applyFill="1" applyBorder="1" applyAlignment="1" applyProtection="1">
      <alignment horizontal="center" vertical="center"/>
      <protection locked="0"/>
    </xf>
    <xf numFmtId="192" fontId="8" fillId="0" borderId="11" xfId="16" applyNumberFormat="1" applyFont="1" applyFill="1" applyBorder="1" applyAlignment="1" applyProtection="1">
      <alignment horizontal="center" vertical="center"/>
      <protection locked="0"/>
    </xf>
    <xf numFmtId="191" fontId="6" fillId="0" borderId="12" xfId="16" applyNumberFormat="1" applyFont="1" applyFill="1" applyBorder="1" applyAlignment="1" applyProtection="1">
      <alignment horizontal="center" vertical="center"/>
      <protection locked="0"/>
    </xf>
    <xf numFmtId="192" fontId="6" fillId="0" borderId="11" xfId="16" applyNumberFormat="1" applyFont="1" applyBorder="1" applyAlignment="1" applyProtection="1">
      <alignment horizontal="center" vertical="center"/>
      <protection locked="0"/>
    </xf>
    <xf numFmtId="191" fontId="6" fillId="0" borderId="5" xfId="16" applyNumberFormat="1" applyFont="1" applyBorder="1" applyAlignment="1" applyProtection="1">
      <alignment horizontal="center" vertical="center"/>
      <protection locked="0"/>
    </xf>
    <xf numFmtId="182" fontId="6" fillId="0" borderId="10" xfId="16" applyNumberFormat="1" applyFont="1" applyBorder="1" applyAlignment="1" applyProtection="1">
      <alignment horizontal="center"/>
      <protection locked="0"/>
    </xf>
    <xf numFmtId="191" fontId="6" fillId="0" borderId="7" xfId="16" applyNumberFormat="1" applyFont="1" applyBorder="1" applyAlignment="1" applyProtection="1">
      <alignment horizontal="center" vertical="center"/>
      <protection locked="0"/>
    </xf>
    <xf numFmtId="192" fontId="6" fillId="0" borderId="11" xfId="16" applyNumberFormat="1" applyFont="1" applyFill="1" applyBorder="1" applyAlignment="1" applyProtection="1">
      <alignment horizontal="center"/>
      <protection locked="0"/>
    </xf>
    <xf numFmtId="191" fontId="8" fillId="0" borderId="12" xfId="16" applyNumberFormat="1" applyFont="1" applyBorder="1" applyAlignment="1" applyProtection="1">
      <alignment horizontal="center" vertical="center"/>
      <protection locked="0"/>
    </xf>
    <xf numFmtId="191" fontId="8" fillId="0" borderId="11" xfId="16" applyNumberFormat="1" applyFont="1" applyBorder="1" applyAlignment="1" applyProtection="1">
      <alignment horizontal="center" vertical="center"/>
      <protection locked="0"/>
    </xf>
    <xf numFmtId="192" fontId="16" fillId="0" borderId="19" xfId="16" applyNumberFormat="1" applyFont="1" applyBorder="1" applyAlignment="1" applyProtection="1">
      <alignment horizontal="center" vertical="center"/>
      <protection locked="0"/>
    </xf>
    <xf numFmtId="191" fontId="16" fillId="0" borderId="20" xfId="16" applyNumberFormat="1" applyFont="1" applyBorder="1" applyAlignment="1" applyProtection="1">
      <alignment horizontal="center" vertical="center"/>
      <protection locked="0"/>
    </xf>
    <xf numFmtId="9" fontId="5" fillId="0" borderId="6" xfId="0" applyNumberFormat="1" applyFont="1" applyBorder="1" applyAlignment="1" quotePrefix="1">
      <alignment horizontal="right" vertical="center"/>
    </xf>
    <xf numFmtId="9" fontId="5" fillId="0" borderId="2" xfId="0" applyNumberFormat="1" applyFont="1" applyBorder="1" applyAlignment="1" quotePrefix="1">
      <alignment horizontal="right" vertical="center"/>
    </xf>
    <xf numFmtId="9" fontId="5" fillId="0" borderId="3" xfId="0" applyNumberFormat="1" applyFont="1" applyBorder="1" applyAlignment="1" quotePrefix="1">
      <alignment horizontal="right" vertical="center"/>
    </xf>
    <xf numFmtId="0" fontId="0" fillId="0" borderId="0" xfId="15" applyNumberFormat="1" applyFill="1" applyBorder="1" applyAlignment="1">
      <alignment/>
    </xf>
    <xf numFmtId="185" fontId="0" fillId="0" borderId="0" xfId="15" applyNumberFormat="1" applyFill="1" applyBorder="1" applyAlignment="1">
      <alignment/>
    </xf>
    <xf numFmtId="184" fontId="8" fillId="0" borderId="2" xfId="17" applyNumberFormat="1" applyFont="1" applyFill="1" applyBorder="1" applyAlignment="1">
      <alignment horizontal="right" vertical="center" wrapText="1"/>
      <protection/>
    </xf>
    <xf numFmtId="184" fontId="16" fillId="0" borderId="3" xfId="0" applyNumberFormat="1" applyFont="1" applyFill="1" applyBorder="1" applyAlignment="1">
      <alignment horizontal="right" vertical="center" wrapText="1"/>
    </xf>
    <xf numFmtId="184" fontId="6" fillId="0" borderId="0" xfId="0" applyNumberFormat="1" applyFont="1" applyBorder="1" applyAlignment="1">
      <alignment/>
    </xf>
    <xf numFmtId="184" fontId="5" fillId="0" borderId="7" xfId="0" applyNumberFormat="1" applyFont="1" applyBorder="1" applyAlignment="1">
      <alignment vertical="center" wrapText="1"/>
    </xf>
    <xf numFmtId="185" fontId="5" fillId="0" borderId="4" xfId="0" applyNumberFormat="1" applyFont="1" applyBorder="1" applyAlignment="1">
      <alignment vertical="center"/>
    </xf>
    <xf numFmtId="185" fontId="5" fillId="0" borderId="5" xfId="0" applyNumberFormat="1" applyFont="1" applyBorder="1" applyAlignment="1" quotePrefix="1">
      <alignment horizontal="right" vertical="center"/>
    </xf>
    <xf numFmtId="184" fontId="0" fillId="0" borderId="0" xfId="0" applyNumberFormat="1" applyAlignment="1">
      <alignment/>
    </xf>
    <xf numFmtId="185" fontId="5" fillId="0" borderId="1" xfId="0" applyNumberFormat="1" applyFont="1" applyBorder="1" applyAlignment="1">
      <alignment vertical="center"/>
    </xf>
    <xf numFmtId="184" fontId="5" fillId="0" borderId="26" xfId="17" applyNumberFormat="1" applyFont="1" applyFill="1" applyBorder="1" applyAlignment="1">
      <alignment horizontal="right" vertical="center" wrapText="1"/>
      <protection/>
    </xf>
    <xf numFmtId="185" fontId="5" fillId="0" borderId="26" xfId="0" applyNumberFormat="1" applyFont="1" applyBorder="1" applyAlignment="1">
      <alignment vertical="center"/>
    </xf>
    <xf numFmtId="185" fontId="5" fillId="0" borderId="27" xfId="0" applyNumberFormat="1" applyFont="1" applyBorder="1" applyAlignment="1" quotePrefix="1">
      <alignment horizontal="right" vertical="center"/>
    </xf>
    <xf numFmtId="0" fontId="5" fillId="0" borderId="27" xfId="0" applyFont="1" applyBorder="1" applyAlignment="1">
      <alignment vertical="center" wrapText="1"/>
    </xf>
    <xf numFmtId="0" fontId="5" fillId="0" borderId="1" xfId="0" applyFont="1" applyBorder="1" applyAlignment="1">
      <alignment vertical="center" wrapText="1"/>
    </xf>
    <xf numFmtId="184" fontId="5" fillId="0" borderId="27" xfId="17" applyNumberFormat="1" applyFont="1" applyFill="1" applyBorder="1" applyAlignment="1">
      <alignment horizontal="right" vertical="center" wrapText="1"/>
      <protection/>
    </xf>
    <xf numFmtId="185" fontId="5" fillId="0" borderId="26" xfId="0" applyNumberFormat="1" applyFont="1" applyBorder="1" applyAlignment="1" quotePrefix="1">
      <alignment horizontal="right" vertical="center"/>
    </xf>
    <xf numFmtId="0" fontId="6" fillId="0" borderId="1" xfId="0" applyFont="1" applyBorder="1" applyAlignment="1">
      <alignment/>
    </xf>
    <xf numFmtId="0" fontId="6" fillId="0" borderId="9" xfId="0" applyFont="1" applyBorder="1" applyAlignment="1">
      <alignment vertical="top" wrapText="1"/>
    </xf>
    <xf numFmtId="0" fontId="16" fillId="0" borderId="28" xfId="0" applyFont="1" applyBorder="1" applyAlignment="1">
      <alignment horizontal="center" vertical="center"/>
    </xf>
    <xf numFmtId="0" fontId="26" fillId="0" borderId="15" xfId="0" applyFont="1" applyBorder="1" applyAlignment="1">
      <alignment horizontal="center" vertical="center"/>
    </xf>
    <xf numFmtId="0" fontId="13" fillId="0" borderId="29" xfId="0" applyFont="1" applyBorder="1" applyAlignment="1">
      <alignment horizontal="center" vertical="center"/>
    </xf>
    <xf numFmtId="0" fontId="15" fillId="0" borderId="6" xfId="0" applyFont="1" applyBorder="1" applyAlignment="1">
      <alignment horizontal="center" vertical="center"/>
    </xf>
    <xf numFmtId="0" fontId="2" fillId="0" borderId="0" xfId="0" applyFont="1" applyBorder="1" applyAlignment="1">
      <alignment horizontal="center"/>
    </xf>
    <xf numFmtId="0" fontId="16" fillId="0" borderId="30" xfId="0" applyFont="1" applyBorder="1" applyAlignment="1">
      <alignment horizontal="center" vertical="center"/>
    </xf>
    <xf numFmtId="0" fontId="26" fillId="0" borderId="31" xfId="0" applyFont="1" applyBorder="1" applyAlignment="1">
      <alignment horizontal="center" vertical="center"/>
    </xf>
    <xf numFmtId="0" fontId="16" fillId="0" borderId="32" xfId="0" applyFont="1" applyBorder="1" applyAlignment="1">
      <alignment horizontal="center" vertical="center"/>
    </xf>
    <xf numFmtId="0" fontId="26" fillId="0" borderId="12" xfId="0" applyFont="1" applyBorder="1" applyAlignment="1">
      <alignment horizontal="center" vertical="center"/>
    </xf>
    <xf numFmtId="0" fontId="2" fillId="0" borderId="0" xfId="0" applyFont="1" applyFill="1" applyBorder="1" applyAlignment="1">
      <alignment horizontal="center"/>
    </xf>
    <xf numFmtId="0" fontId="16" fillId="0" borderId="33" xfId="0" applyFont="1" applyBorder="1" applyAlignment="1">
      <alignment horizontal="center"/>
    </xf>
    <xf numFmtId="0" fontId="16" fillId="0" borderId="34" xfId="0" applyFont="1" applyBorder="1" applyAlignment="1">
      <alignment horizontal="center"/>
    </xf>
    <xf numFmtId="1" fontId="30" fillId="0" borderId="0" xfId="16" applyNumberFormat="1" applyFont="1" applyAlignment="1" applyProtection="1">
      <alignment horizontal="center"/>
      <protection locked="0"/>
    </xf>
    <xf numFmtId="0" fontId="32" fillId="0" borderId="33" xfId="16" applyNumberFormat="1" applyFont="1" applyBorder="1" applyAlignment="1" applyProtection="1">
      <alignment horizontal="center"/>
      <protection locked="0"/>
    </xf>
    <xf numFmtId="0" fontId="32" fillId="0" borderId="35" xfId="16" applyNumberFormat="1" applyFont="1" applyBorder="1" applyAlignment="1" applyProtection="1">
      <alignment horizontal="center"/>
      <protection locked="0"/>
    </xf>
  </cellXfs>
  <cellStyles count="10">
    <cellStyle name="Normal" xfId="0"/>
    <cellStyle name="Percent" xfId="15"/>
    <cellStyle name="常规_2012预算表7-1212" xfId="16"/>
    <cellStyle name="常规_Sheet1" xfId="17"/>
    <cellStyle name="Hyperlink" xfId="18"/>
    <cellStyle name="Currency" xfId="19"/>
    <cellStyle name="Currency [0]" xfId="20"/>
    <cellStyle name="Comma" xfId="21"/>
    <cellStyle name="Comma [0]"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6"/>
  <sheetViews>
    <sheetView showZeros="0" workbookViewId="0" topLeftCell="A1">
      <pane xSplit="1" ySplit="4" topLeftCell="E5" activePane="bottomRight" state="frozen"/>
      <selection pane="topLeft" activeCell="A30" sqref="A30"/>
      <selection pane="topRight" activeCell="A30" sqref="A30"/>
      <selection pane="bottomLeft" activeCell="A30" sqref="A30"/>
      <selection pane="bottomRight" activeCell="H9" sqref="H9"/>
    </sheetView>
  </sheetViews>
  <sheetFormatPr defaultColWidth="9.00390625" defaultRowHeight="14.25"/>
  <cols>
    <col min="1" max="1" width="33.625" style="0" customWidth="1"/>
    <col min="2" max="2" width="14.75390625" style="0" customWidth="1"/>
    <col min="3" max="3" width="13.75390625" style="0" customWidth="1"/>
    <col min="4" max="4" width="14.625" style="0" customWidth="1"/>
    <col min="5" max="5" width="12.50390625" style="0" customWidth="1"/>
    <col min="6" max="6" width="15.875" style="7" customWidth="1"/>
    <col min="7" max="7" width="19.875" style="0" customWidth="1"/>
    <col min="8" max="8" width="39.25390625" style="0" customWidth="1"/>
  </cols>
  <sheetData>
    <row r="1" spans="1:8" ht="21">
      <c r="A1" s="286" t="s">
        <v>264</v>
      </c>
      <c r="B1" s="286"/>
      <c r="C1" s="286"/>
      <c r="D1" s="286"/>
      <c r="E1" s="286"/>
      <c r="F1" s="286"/>
      <c r="G1" s="286"/>
      <c r="H1" s="286"/>
    </row>
    <row r="2" spans="1:8" s="2" customFormat="1" ht="20.25" customHeight="1" thickBot="1">
      <c r="A2" s="1"/>
      <c r="B2" s="1"/>
      <c r="C2" s="1"/>
      <c r="D2" s="1"/>
      <c r="E2" s="1"/>
      <c r="F2" s="12"/>
      <c r="G2" s="1"/>
      <c r="H2" s="105" t="s">
        <v>63</v>
      </c>
    </row>
    <row r="3" spans="1:8" s="9" customFormat="1" ht="24.75" customHeight="1">
      <c r="A3" s="282" t="s">
        <v>64</v>
      </c>
      <c r="B3" s="86" t="s">
        <v>65</v>
      </c>
      <c r="C3" s="86"/>
      <c r="D3" s="87"/>
      <c r="E3" s="82"/>
      <c r="F3" s="88" t="s">
        <v>66</v>
      </c>
      <c r="G3" s="84" t="s">
        <v>67</v>
      </c>
      <c r="H3" s="284" t="s">
        <v>68</v>
      </c>
    </row>
    <row r="4" spans="1:8" s="9" customFormat="1" ht="24.75" customHeight="1">
      <c r="A4" s="283"/>
      <c r="B4" s="84" t="s">
        <v>1</v>
      </c>
      <c r="C4" s="85" t="s">
        <v>69</v>
      </c>
      <c r="D4" s="84" t="s">
        <v>70</v>
      </c>
      <c r="E4" s="85" t="s">
        <v>71</v>
      </c>
      <c r="F4" s="83" t="s">
        <v>2</v>
      </c>
      <c r="G4" s="78" t="s">
        <v>72</v>
      </c>
      <c r="H4" s="285"/>
    </row>
    <row r="5" spans="1:8" s="10" customFormat="1" ht="25.5" customHeight="1">
      <c r="A5" s="106" t="s">
        <v>73</v>
      </c>
      <c r="B5" s="134">
        <f>SUM(B6:B10)</f>
        <v>674</v>
      </c>
      <c r="C5" s="21">
        <f>SUM(C6:C10)</f>
        <v>697.9999999999999</v>
      </c>
      <c r="D5" s="21">
        <f>SUM(D6:D10)</f>
        <v>693.1999999999999</v>
      </c>
      <c r="E5" s="16">
        <f>D5/C5</f>
        <v>0.9931232091690545</v>
      </c>
      <c r="F5" s="134">
        <f>SUM(F6:F10)</f>
        <v>786.5</v>
      </c>
      <c r="G5" s="23">
        <f aca="true" t="shared" si="0" ref="G5:G13">F5/D5-1</f>
        <v>0.13459319099826894</v>
      </c>
      <c r="H5" s="127"/>
    </row>
    <row r="6" spans="1:8" s="9" customFormat="1" ht="25.5" customHeight="1">
      <c r="A6" s="107" t="s">
        <v>74</v>
      </c>
      <c r="B6" s="135">
        <v>86.8</v>
      </c>
      <c r="C6" s="13">
        <v>85.5</v>
      </c>
      <c r="D6" s="26">
        <v>77.1</v>
      </c>
      <c r="E6" s="17">
        <f aca="true" t="shared" si="1" ref="E6:E25">D6/C6</f>
        <v>0.9017543859649122</v>
      </c>
      <c r="F6" s="135">
        <v>86.3</v>
      </c>
      <c r="G6" s="138">
        <f t="shared" si="0"/>
        <v>0.11932555123216604</v>
      </c>
      <c r="H6" s="128"/>
    </row>
    <row r="7" spans="1:8" s="9" customFormat="1" ht="25.5" customHeight="1">
      <c r="A7" s="108" t="s">
        <v>75</v>
      </c>
      <c r="B7" s="90">
        <v>269.7</v>
      </c>
      <c r="C7" s="13">
        <v>268.1</v>
      </c>
      <c r="D7" s="26">
        <v>272.3</v>
      </c>
      <c r="E7" s="17">
        <f t="shared" si="1"/>
        <v>1.0156657963446474</v>
      </c>
      <c r="F7" s="90">
        <v>320</v>
      </c>
      <c r="G7" s="138">
        <f t="shared" si="0"/>
        <v>0.17517443995593096</v>
      </c>
      <c r="H7" s="128"/>
    </row>
    <row r="8" spans="1:8" s="9" customFormat="1" ht="25.5" customHeight="1">
      <c r="A8" s="108" t="s">
        <v>76</v>
      </c>
      <c r="B8" s="90">
        <v>166.3</v>
      </c>
      <c r="C8" s="13">
        <v>166.2</v>
      </c>
      <c r="D8" s="26">
        <v>170.2</v>
      </c>
      <c r="E8" s="17">
        <f t="shared" si="1"/>
        <v>1.0240673886883274</v>
      </c>
      <c r="F8" s="90">
        <v>198.8</v>
      </c>
      <c r="G8" s="138">
        <f t="shared" si="0"/>
        <v>0.16803760282021174</v>
      </c>
      <c r="H8" s="128"/>
    </row>
    <row r="9" spans="1:8" s="9" customFormat="1" ht="25.5" customHeight="1">
      <c r="A9" s="108" t="s">
        <v>77</v>
      </c>
      <c r="B9" s="90">
        <v>75.6</v>
      </c>
      <c r="C9" s="13">
        <v>80.8</v>
      </c>
      <c r="D9" s="26">
        <v>82.4</v>
      </c>
      <c r="E9" s="17">
        <f t="shared" si="1"/>
        <v>1.0198019801980198</v>
      </c>
      <c r="F9" s="90">
        <v>90.6</v>
      </c>
      <c r="G9" s="138">
        <f t="shared" si="0"/>
        <v>0.09951456310679596</v>
      </c>
      <c r="H9" s="128"/>
    </row>
    <row r="10" spans="1:8" s="9" customFormat="1" ht="25.5" customHeight="1">
      <c r="A10" s="144" t="s">
        <v>78</v>
      </c>
      <c r="B10" s="148">
        <v>75.6</v>
      </c>
      <c r="C10" s="145">
        <v>97.4</v>
      </c>
      <c r="D10" s="146">
        <v>91.2</v>
      </c>
      <c r="E10" s="147">
        <f t="shared" si="1"/>
        <v>0.9363449691991786</v>
      </c>
      <c r="F10" s="148">
        <v>90.8</v>
      </c>
      <c r="G10" s="149">
        <f t="shared" si="0"/>
        <v>-0.004385964912280715</v>
      </c>
      <c r="H10" s="191"/>
    </row>
    <row r="11" spans="1:8" s="10" customFormat="1" ht="25.5" customHeight="1">
      <c r="A11" s="110" t="s">
        <v>79</v>
      </c>
      <c r="B11" s="28">
        <v>89</v>
      </c>
      <c r="C11" s="15">
        <v>100</v>
      </c>
      <c r="D11" s="22">
        <f>SUM(D12:D15)</f>
        <v>110.3</v>
      </c>
      <c r="E11" s="137">
        <f t="shared" si="1"/>
        <v>1.103</v>
      </c>
      <c r="F11" s="28">
        <f>SUM(F12:F15)</f>
        <v>92.5</v>
      </c>
      <c r="G11" s="24">
        <f t="shared" si="0"/>
        <v>-0.16137805983680864</v>
      </c>
      <c r="H11" s="194" t="s">
        <v>257</v>
      </c>
    </row>
    <row r="12" spans="1:8" s="9" customFormat="1" ht="25.5" customHeight="1">
      <c r="A12" s="107" t="s">
        <v>80</v>
      </c>
      <c r="B12" s="90">
        <v>21</v>
      </c>
      <c r="C12" s="26">
        <v>40</v>
      </c>
      <c r="D12" s="26">
        <v>46.6</v>
      </c>
      <c r="E12" s="17">
        <f t="shared" si="1"/>
        <v>1.165</v>
      </c>
      <c r="F12" s="90">
        <v>32</v>
      </c>
      <c r="G12" s="23">
        <f t="shared" si="0"/>
        <v>-0.3133047210300429</v>
      </c>
      <c r="H12" s="128"/>
    </row>
    <row r="13" spans="1:8" s="9" customFormat="1" ht="25.5" customHeight="1">
      <c r="A13" s="107" t="s">
        <v>81</v>
      </c>
      <c r="B13" s="90">
        <v>9</v>
      </c>
      <c r="C13" s="26">
        <v>20</v>
      </c>
      <c r="D13" s="26">
        <v>22.2</v>
      </c>
      <c r="E13" s="17">
        <f t="shared" si="1"/>
        <v>1.1099999999999999</v>
      </c>
      <c r="F13" s="90">
        <v>12</v>
      </c>
      <c r="G13" s="23">
        <f t="shared" si="0"/>
        <v>-0.45945945945945943</v>
      </c>
      <c r="H13" s="128"/>
    </row>
    <row r="14" spans="1:8" s="9" customFormat="1" ht="25.5" customHeight="1">
      <c r="A14" s="107" t="s">
        <v>82</v>
      </c>
      <c r="B14" s="90">
        <v>15</v>
      </c>
      <c r="C14" s="26">
        <v>0</v>
      </c>
      <c r="D14" s="26">
        <v>0</v>
      </c>
      <c r="E14" s="17"/>
      <c r="F14" s="90"/>
      <c r="G14" s="23"/>
      <c r="H14" s="128"/>
    </row>
    <row r="15" spans="1:8" s="9" customFormat="1" ht="25.5" customHeight="1">
      <c r="A15" s="109" t="s">
        <v>83</v>
      </c>
      <c r="B15" s="91">
        <v>44</v>
      </c>
      <c r="C15" s="189">
        <v>40</v>
      </c>
      <c r="D15" s="27">
        <v>41.5</v>
      </c>
      <c r="E15" s="18">
        <f t="shared" si="1"/>
        <v>1.0375</v>
      </c>
      <c r="F15" s="91">
        <v>48.5</v>
      </c>
      <c r="G15" s="25">
        <f>F15/D15-1</f>
        <v>0.16867469879518082</v>
      </c>
      <c r="H15" s="143" t="s">
        <v>265</v>
      </c>
    </row>
    <row r="16" spans="1:8" s="9" customFormat="1" ht="25.5" customHeight="1">
      <c r="A16" s="170" t="s">
        <v>84</v>
      </c>
      <c r="B16" s="171">
        <f>B5+B11</f>
        <v>763</v>
      </c>
      <c r="C16" s="171">
        <f>C5+C11</f>
        <v>797.9999999999999</v>
      </c>
      <c r="D16" s="171">
        <f>D5+D11</f>
        <v>803.4999999999999</v>
      </c>
      <c r="E16" s="172">
        <f t="shared" si="1"/>
        <v>1.0068922305764412</v>
      </c>
      <c r="F16" s="171">
        <f>F5+F11</f>
        <v>879</v>
      </c>
      <c r="G16" s="173">
        <f>F16/D16-1</f>
        <v>0.09396390790292486</v>
      </c>
      <c r="H16" s="174"/>
    </row>
    <row r="17" spans="1:8" s="10" customFormat="1" ht="25.5" customHeight="1">
      <c r="A17" s="110" t="s">
        <v>85</v>
      </c>
      <c r="B17" s="28">
        <v>276.4</v>
      </c>
      <c r="C17" s="22">
        <f>SUM(C18:C22)</f>
        <v>298</v>
      </c>
      <c r="D17" s="22">
        <f>SUM(D18:D22)</f>
        <v>347.7</v>
      </c>
      <c r="E17" s="17">
        <f t="shared" si="1"/>
        <v>1.1667785234899328</v>
      </c>
      <c r="F17" s="28">
        <f>SUM(F18:F22)</f>
        <v>234</v>
      </c>
      <c r="G17" s="24"/>
      <c r="H17" s="129"/>
    </row>
    <row r="18" spans="1:8" s="9" customFormat="1" ht="25.5" customHeight="1">
      <c r="A18" s="107" t="s">
        <v>86</v>
      </c>
      <c r="B18" s="90">
        <v>120.4</v>
      </c>
      <c r="C18" s="89">
        <v>120</v>
      </c>
      <c r="D18" s="89">
        <v>170</v>
      </c>
      <c r="E18" s="17">
        <f t="shared" si="1"/>
        <v>1.4166666666666667</v>
      </c>
      <c r="F18" s="90">
        <v>127</v>
      </c>
      <c r="G18" s="142"/>
      <c r="H18" s="139"/>
    </row>
    <row r="19" spans="1:8" s="9" customFormat="1" ht="25.5" customHeight="1">
      <c r="A19" s="107" t="s">
        <v>256</v>
      </c>
      <c r="B19" s="135">
        <v>13</v>
      </c>
      <c r="C19" s="26">
        <v>13</v>
      </c>
      <c r="D19" s="26">
        <v>17.7</v>
      </c>
      <c r="E19" s="17">
        <f t="shared" si="1"/>
        <v>1.3615384615384616</v>
      </c>
      <c r="F19" s="135">
        <v>7</v>
      </c>
      <c r="G19" s="142"/>
      <c r="H19" s="140"/>
    </row>
    <row r="20" spans="1:8" s="9" customFormat="1" ht="25.5" customHeight="1">
      <c r="A20" s="107" t="s">
        <v>87</v>
      </c>
      <c r="B20" s="135">
        <v>5</v>
      </c>
      <c r="C20" s="26">
        <v>5</v>
      </c>
      <c r="D20" s="26"/>
      <c r="E20" s="17">
        <f t="shared" si="1"/>
        <v>0</v>
      </c>
      <c r="F20" s="135"/>
      <c r="G20" s="142"/>
      <c r="H20" s="141" t="s">
        <v>88</v>
      </c>
    </row>
    <row r="21" spans="1:8" s="9" customFormat="1" ht="25.5" customHeight="1">
      <c r="A21" s="107" t="s">
        <v>89</v>
      </c>
      <c r="B21" s="90">
        <v>18</v>
      </c>
      <c r="C21" s="89">
        <v>18</v>
      </c>
      <c r="D21" s="89">
        <v>18</v>
      </c>
      <c r="E21" s="17">
        <f t="shared" si="1"/>
        <v>1</v>
      </c>
      <c r="F21" s="90">
        <v>20</v>
      </c>
      <c r="G21" s="142"/>
      <c r="H21" s="150" t="s">
        <v>90</v>
      </c>
    </row>
    <row r="22" spans="1:8" s="9" customFormat="1" ht="25.5" customHeight="1">
      <c r="A22" s="107" t="s">
        <v>91</v>
      </c>
      <c r="B22" s="14">
        <v>120</v>
      </c>
      <c r="C22" s="89">
        <v>142</v>
      </c>
      <c r="D22" s="89">
        <v>142</v>
      </c>
      <c r="E22" s="18">
        <f t="shared" si="1"/>
        <v>1</v>
      </c>
      <c r="F22" s="14">
        <v>80</v>
      </c>
      <c r="G22" s="152"/>
      <c r="H22" s="140" t="s">
        <v>92</v>
      </c>
    </row>
    <row r="23" spans="1:8" s="9" customFormat="1" ht="25.5" customHeight="1">
      <c r="A23" s="110" t="s">
        <v>93</v>
      </c>
      <c r="B23" s="28"/>
      <c r="C23" s="15">
        <v>22</v>
      </c>
      <c r="D23" s="15">
        <v>22</v>
      </c>
      <c r="E23" s="137">
        <f t="shared" si="1"/>
        <v>1</v>
      </c>
      <c r="F23" s="28"/>
      <c r="G23" s="19"/>
      <c r="H23" s="151"/>
    </row>
    <row r="24" spans="1:8" s="9" customFormat="1" ht="25.5" customHeight="1">
      <c r="A24" s="229" t="s">
        <v>94</v>
      </c>
      <c r="B24" s="136"/>
      <c r="C24" s="14">
        <v>22</v>
      </c>
      <c r="D24" s="14">
        <v>22</v>
      </c>
      <c r="E24" s="18">
        <f t="shared" si="1"/>
        <v>1</v>
      </c>
      <c r="F24" s="136"/>
      <c r="G24" s="142"/>
      <c r="H24" s="29"/>
    </row>
    <row r="25" spans="1:8" s="10" customFormat="1" ht="35.25" customHeight="1" thickBot="1">
      <c r="A25" s="111" t="s">
        <v>95</v>
      </c>
      <c r="B25" s="20">
        <f>B16+B17+B23</f>
        <v>1039.4</v>
      </c>
      <c r="C25" s="183">
        <f>C16+C17+C23</f>
        <v>1118</v>
      </c>
      <c r="D25" s="183">
        <f>D16+D17+D23</f>
        <v>1173.1999999999998</v>
      </c>
      <c r="E25" s="130">
        <f t="shared" si="1"/>
        <v>1.0493738819320213</v>
      </c>
      <c r="F25" s="183">
        <f>F16+F17+F23</f>
        <v>1113</v>
      </c>
      <c r="G25" s="131">
        <f>F25/D25-1</f>
        <v>-0.051312649164677704</v>
      </c>
      <c r="H25" s="132"/>
    </row>
    <row r="26" s="2" customFormat="1" ht="14.25">
      <c r="F26" s="8"/>
    </row>
  </sheetData>
  <mergeCells count="3">
    <mergeCell ref="A3:A4"/>
    <mergeCell ref="H3:H4"/>
    <mergeCell ref="A1:H1"/>
  </mergeCells>
  <printOptions horizontalCentered="1" verticalCentered="1"/>
  <pageMargins left="0.7480314960629921" right="0.7480314960629921" top="0.5905511811023623" bottom="0.5905511811023623" header="0.2755905511811024" footer="0.5118110236220472"/>
  <pageSetup fitToHeight="1" fitToWidth="1" horizontalDpi="600" verticalDpi="600" orientation="landscape" paperSize="8" r:id="rId1"/>
  <headerFooter alignWithMargins="0">
    <oddHeader>&amp;L附件1</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F175"/>
  <sheetViews>
    <sheetView showZeros="0" workbookViewId="0" topLeftCell="A2">
      <pane xSplit="2" ySplit="5" topLeftCell="C127" activePane="bottomRight" state="frozen"/>
      <selection pane="topLeft" activeCell="A30" sqref="A30"/>
      <selection pane="topRight" activeCell="A30" sqref="A30"/>
      <selection pane="bottomLeft" activeCell="A30" sqref="A30"/>
      <selection pane="bottomRight" activeCell="G17" sqref="G17"/>
    </sheetView>
  </sheetViews>
  <sheetFormatPr defaultColWidth="9.00390625" defaultRowHeight="14.25"/>
  <cols>
    <col min="1" max="1" width="9.00390625" style="3" customWidth="1"/>
    <col min="2" max="2" width="40.50390625" style="3" customWidth="1"/>
    <col min="3" max="3" width="11.375" style="3" customWidth="1"/>
    <col min="4" max="4" width="11.625" style="0" customWidth="1"/>
    <col min="5" max="5" width="12.50390625" style="0" customWidth="1"/>
    <col min="6" max="6" width="12.50390625" style="0" hidden="1" customWidth="1"/>
    <col min="7" max="7" width="13.75390625" style="0" customWidth="1"/>
    <col min="8" max="8" width="11.50390625" style="30" customWidth="1"/>
    <col min="9" max="9" width="18.75390625" style="0" customWidth="1"/>
    <col min="10" max="10" width="54.75390625" style="0" customWidth="1"/>
  </cols>
  <sheetData>
    <row r="1" spans="2:10" ht="15" hidden="1">
      <c r="B1" s="104"/>
      <c r="C1" s="31"/>
      <c r="D1" s="32"/>
      <c r="E1" s="32"/>
      <c r="F1" s="32"/>
      <c r="G1" s="32"/>
      <c r="H1" s="33"/>
      <c r="I1" s="32"/>
      <c r="J1" s="34"/>
    </row>
    <row r="2" spans="2:10" ht="21">
      <c r="B2" s="291" t="s">
        <v>263</v>
      </c>
      <c r="C2" s="291"/>
      <c r="D2" s="291"/>
      <c r="E2" s="291"/>
      <c r="F2" s="291"/>
      <c r="G2" s="291"/>
      <c r="H2" s="291"/>
      <c r="I2" s="291"/>
      <c r="J2" s="291"/>
    </row>
    <row r="3" spans="2:10" ht="17.25" customHeight="1" thickBot="1">
      <c r="B3" s="35"/>
      <c r="C3" s="176"/>
      <c r="D3" s="263"/>
      <c r="E3" s="264"/>
      <c r="F3" s="264"/>
      <c r="G3" s="176"/>
      <c r="H3" s="176"/>
      <c r="I3" s="264"/>
      <c r="J3" s="65"/>
    </row>
    <row r="4" spans="1:10" s="2" customFormat="1" ht="21" customHeight="1">
      <c r="A4" s="4"/>
      <c r="B4" s="287" t="s">
        <v>0</v>
      </c>
      <c r="C4" s="292" t="s">
        <v>65</v>
      </c>
      <c r="D4" s="292"/>
      <c r="E4" s="292"/>
      <c r="F4" s="292"/>
      <c r="G4" s="293"/>
      <c r="H4" s="63" t="s">
        <v>66</v>
      </c>
      <c r="I4" s="77" t="s">
        <v>96</v>
      </c>
      <c r="J4" s="289" t="s">
        <v>68</v>
      </c>
    </row>
    <row r="5" spans="1:32" s="2" customFormat="1" ht="20.25" customHeight="1" thickBot="1">
      <c r="A5" s="4"/>
      <c r="B5" s="288"/>
      <c r="C5" s="79" t="s">
        <v>1</v>
      </c>
      <c r="D5" s="80" t="s">
        <v>69</v>
      </c>
      <c r="E5" s="80" t="s">
        <v>70</v>
      </c>
      <c r="F5" s="80" t="s">
        <v>97</v>
      </c>
      <c r="G5" s="81" t="s">
        <v>71</v>
      </c>
      <c r="H5" s="64" t="s">
        <v>2</v>
      </c>
      <c r="I5" s="78" t="s">
        <v>98</v>
      </c>
      <c r="J5" s="290"/>
      <c r="K5" s="4"/>
      <c r="L5" s="4"/>
      <c r="M5" s="4"/>
      <c r="N5" s="4"/>
      <c r="O5" s="4"/>
      <c r="P5" s="4"/>
      <c r="Q5" s="4"/>
      <c r="R5" s="4"/>
      <c r="S5" s="4"/>
      <c r="T5" s="4"/>
      <c r="U5" s="4"/>
      <c r="V5" s="4"/>
      <c r="W5" s="4"/>
      <c r="X5" s="4"/>
      <c r="Y5" s="4"/>
      <c r="Z5" s="4"/>
      <c r="AA5" s="4"/>
      <c r="AB5" s="4"/>
      <c r="AC5" s="4"/>
      <c r="AD5" s="4"/>
      <c r="AE5" s="4"/>
      <c r="AF5" s="4"/>
    </row>
    <row r="6" spans="1:17" s="8" customFormat="1" ht="19.5" customHeight="1">
      <c r="A6" s="11"/>
      <c r="B6" s="112" t="s">
        <v>99</v>
      </c>
      <c r="C6" s="113">
        <f>C7+C24+C25+C31+C48+C53+C59+C70+C78+C86+C91+C96+C100+C106+C111+C113+C116+C119+C120+C121+C126</f>
        <v>806.4000000000001</v>
      </c>
      <c r="D6" s="113">
        <f>D7+D24+D25+D31+D48+D53+D59+D70+D78+D86+D91+D96+D100+D106+D111+D113+D116+D119+D120+D121+D126</f>
        <v>940.2</v>
      </c>
      <c r="E6" s="113">
        <f>E7+E24+E25+E31+E48+E53+E59+E70+E78+E86+E91+E96+E100+E106+E111+E113+E116+E119+E120+E121+E126</f>
        <v>923.16</v>
      </c>
      <c r="F6" s="113"/>
      <c r="G6" s="60">
        <f aca="true" t="shared" si="0" ref="G6:G38">E6/D6</f>
        <v>0.9818761965539247</v>
      </c>
      <c r="H6" s="113">
        <f>SUM(H7,H24:H25,H31,H53,H48,H59,H70,H78,H86,H91,H96,H100,H106,H111,H113,H116,H119:H119,H120,H121,H126)</f>
        <v>890.0000000000001</v>
      </c>
      <c r="I6" s="114">
        <f aca="true" t="shared" si="1" ref="I6:I37">H6/C6-1</f>
        <v>0.10367063492063489</v>
      </c>
      <c r="J6" s="40"/>
      <c r="K6" s="11"/>
      <c r="L6" s="11"/>
      <c r="M6" s="11"/>
      <c r="N6" s="11"/>
      <c r="O6" s="11"/>
      <c r="P6" s="11"/>
      <c r="Q6" s="11"/>
    </row>
    <row r="7" spans="1:10" s="2" customFormat="1" ht="19.5" customHeight="1">
      <c r="A7" s="4"/>
      <c r="B7" s="96" t="s">
        <v>100</v>
      </c>
      <c r="C7" s="57">
        <v>54.9</v>
      </c>
      <c r="D7" s="57">
        <v>59</v>
      </c>
      <c r="E7" s="177">
        <v>58.76</v>
      </c>
      <c r="F7" s="177"/>
      <c r="G7" s="60">
        <f t="shared" si="0"/>
        <v>0.9959322033898305</v>
      </c>
      <c r="H7" s="57">
        <v>56.3</v>
      </c>
      <c r="I7" s="61">
        <f t="shared" si="1"/>
        <v>0.025500910746812266</v>
      </c>
      <c r="J7" s="97"/>
    </row>
    <row r="8" spans="1:10" s="2" customFormat="1" ht="21.75" customHeight="1">
      <c r="A8" s="4"/>
      <c r="B8" s="41" t="s">
        <v>101</v>
      </c>
      <c r="C8" s="95">
        <v>0.5</v>
      </c>
      <c r="D8" s="42">
        <v>0.6</v>
      </c>
      <c r="E8" s="95">
        <v>0.6</v>
      </c>
      <c r="F8" s="42"/>
      <c r="G8" s="44">
        <f t="shared" si="0"/>
        <v>1</v>
      </c>
      <c r="H8" s="95">
        <v>0.5</v>
      </c>
      <c r="I8" s="46">
        <f t="shared" si="1"/>
        <v>0</v>
      </c>
      <c r="J8" s="37"/>
    </row>
    <row r="9" spans="1:10" s="2" customFormat="1" ht="21.75" customHeight="1">
      <c r="A9" s="4"/>
      <c r="B9" s="41" t="s">
        <v>102</v>
      </c>
      <c r="C9" s="42">
        <v>0.5</v>
      </c>
      <c r="D9" s="42">
        <v>0.5</v>
      </c>
      <c r="E9" s="42">
        <v>0.5</v>
      </c>
      <c r="F9" s="42"/>
      <c r="G9" s="44">
        <f t="shared" si="0"/>
        <v>1</v>
      </c>
      <c r="H9" s="42">
        <v>0.5</v>
      </c>
      <c r="I9" s="39">
        <f t="shared" si="1"/>
        <v>0</v>
      </c>
      <c r="J9" s="37"/>
    </row>
    <row r="10" spans="1:10" s="2" customFormat="1" ht="21.75" customHeight="1">
      <c r="A10" s="4"/>
      <c r="B10" s="41" t="s">
        <v>103</v>
      </c>
      <c r="C10" s="42">
        <v>1.5</v>
      </c>
      <c r="D10" s="42">
        <v>1.9</v>
      </c>
      <c r="E10" s="42">
        <v>1.9</v>
      </c>
      <c r="F10" s="42"/>
      <c r="G10" s="44">
        <f t="shared" si="0"/>
        <v>1</v>
      </c>
      <c r="H10" s="42">
        <v>1.7</v>
      </c>
      <c r="I10" s="188">
        <f t="shared" si="1"/>
        <v>0.1333333333333333</v>
      </c>
      <c r="J10" s="37"/>
    </row>
    <row r="11" spans="1:10" s="2" customFormat="1" ht="21.75" customHeight="1">
      <c r="A11" s="4"/>
      <c r="B11" s="41" t="s">
        <v>104</v>
      </c>
      <c r="C11" s="42">
        <v>0.6</v>
      </c>
      <c r="D11" s="42">
        <v>0.6</v>
      </c>
      <c r="E11" s="42">
        <v>0.6</v>
      </c>
      <c r="F11" s="42"/>
      <c r="G11" s="44">
        <f t="shared" si="0"/>
        <v>1</v>
      </c>
      <c r="H11" s="42">
        <v>0.6</v>
      </c>
      <c r="I11" s="39">
        <f t="shared" si="1"/>
        <v>0</v>
      </c>
      <c r="J11" s="37"/>
    </row>
    <row r="12" spans="1:10" s="2" customFormat="1" ht="21.75" customHeight="1">
      <c r="A12" s="4"/>
      <c r="B12" s="41" t="s">
        <v>105</v>
      </c>
      <c r="C12" s="42">
        <v>0.7</v>
      </c>
      <c r="D12" s="42">
        <v>0.7</v>
      </c>
      <c r="E12" s="42">
        <v>0.7</v>
      </c>
      <c r="F12" s="42"/>
      <c r="G12" s="44">
        <f t="shared" si="0"/>
        <v>1</v>
      </c>
      <c r="H12" s="42">
        <v>0.7</v>
      </c>
      <c r="I12" s="39">
        <f t="shared" si="1"/>
        <v>0</v>
      </c>
      <c r="J12" s="37"/>
    </row>
    <row r="13" spans="1:10" s="2" customFormat="1" ht="21.75" customHeight="1">
      <c r="A13" s="4"/>
      <c r="B13" s="41" t="s">
        <v>106</v>
      </c>
      <c r="C13" s="42">
        <v>0.9</v>
      </c>
      <c r="D13" s="42">
        <v>0.9</v>
      </c>
      <c r="E13" s="42">
        <v>0.9</v>
      </c>
      <c r="F13" s="42"/>
      <c r="G13" s="44">
        <f t="shared" si="0"/>
        <v>1</v>
      </c>
      <c r="H13" s="42">
        <v>0.9</v>
      </c>
      <c r="I13" s="39">
        <f t="shared" si="1"/>
        <v>0</v>
      </c>
      <c r="J13" s="37"/>
    </row>
    <row r="14" spans="1:10" s="2" customFormat="1" ht="21.75" customHeight="1">
      <c r="A14" s="4"/>
      <c r="B14" s="41" t="s">
        <v>107</v>
      </c>
      <c r="C14" s="42">
        <v>0.6</v>
      </c>
      <c r="D14" s="42">
        <v>0.6</v>
      </c>
      <c r="E14" s="42">
        <v>0.6</v>
      </c>
      <c r="F14" s="42"/>
      <c r="G14" s="44">
        <f t="shared" si="0"/>
        <v>1</v>
      </c>
      <c r="H14" s="42">
        <v>0.6</v>
      </c>
      <c r="I14" s="39">
        <f t="shared" si="1"/>
        <v>0</v>
      </c>
      <c r="J14" s="37"/>
    </row>
    <row r="15" spans="1:10" s="2" customFormat="1" ht="21.75" customHeight="1">
      <c r="A15" s="4"/>
      <c r="B15" s="41" t="s">
        <v>108</v>
      </c>
      <c r="C15" s="42">
        <v>3.8</v>
      </c>
      <c r="D15" s="42">
        <v>3.8</v>
      </c>
      <c r="E15" s="42">
        <v>3.1</v>
      </c>
      <c r="F15" s="42"/>
      <c r="G15" s="44">
        <f t="shared" si="0"/>
        <v>0.8157894736842106</v>
      </c>
      <c r="H15" s="42">
        <v>3.4</v>
      </c>
      <c r="I15" s="39">
        <f t="shared" si="1"/>
        <v>-0.10526315789473684</v>
      </c>
      <c r="J15" s="37"/>
    </row>
    <row r="16" spans="1:10" s="2" customFormat="1" ht="21.75" customHeight="1">
      <c r="A16" s="4"/>
      <c r="B16" s="41" t="s">
        <v>109</v>
      </c>
      <c r="C16" s="42">
        <v>0.5</v>
      </c>
      <c r="D16" s="42">
        <v>0.5</v>
      </c>
      <c r="E16" s="42">
        <v>0.5</v>
      </c>
      <c r="F16" s="42"/>
      <c r="G16" s="44">
        <f t="shared" si="0"/>
        <v>1</v>
      </c>
      <c r="H16" s="42">
        <v>0.6</v>
      </c>
      <c r="I16" s="188">
        <f t="shared" si="1"/>
        <v>0.19999999999999996</v>
      </c>
      <c r="J16" s="37"/>
    </row>
    <row r="17" spans="1:10" s="2" customFormat="1" ht="21.75" customHeight="1">
      <c r="A17" s="4"/>
      <c r="B17" s="41" t="s">
        <v>110</v>
      </c>
      <c r="C17" s="42">
        <v>1.8</v>
      </c>
      <c r="D17" s="42">
        <v>1.8</v>
      </c>
      <c r="E17" s="42">
        <v>1.7</v>
      </c>
      <c r="F17" s="42"/>
      <c r="G17" s="44">
        <f t="shared" si="0"/>
        <v>0.9444444444444444</v>
      </c>
      <c r="H17" s="42">
        <v>1.9</v>
      </c>
      <c r="I17" s="39">
        <f t="shared" si="1"/>
        <v>0.05555555555555558</v>
      </c>
      <c r="J17" s="37"/>
    </row>
    <row r="18" spans="1:10" s="2" customFormat="1" ht="21.75" customHeight="1">
      <c r="A18" s="4"/>
      <c r="B18" s="41" t="s">
        <v>111</v>
      </c>
      <c r="C18" s="42">
        <v>2.1</v>
      </c>
      <c r="D18" s="42">
        <v>2.1</v>
      </c>
      <c r="E18" s="42">
        <v>1.9</v>
      </c>
      <c r="F18" s="42">
        <v>0.2</v>
      </c>
      <c r="G18" s="44">
        <f t="shared" si="0"/>
        <v>0.9047619047619047</v>
      </c>
      <c r="H18" s="42">
        <v>2.2</v>
      </c>
      <c r="I18" s="39">
        <f t="shared" si="1"/>
        <v>0.04761904761904767</v>
      </c>
      <c r="J18" s="37"/>
    </row>
    <row r="19" spans="1:10" s="2" customFormat="1" ht="21.75" customHeight="1">
      <c r="A19" s="4"/>
      <c r="B19" s="41" t="s">
        <v>112</v>
      </c>
      <c r="C19" s="42">
        <v>7.7</v>
      </c>
      <c r="D19" s="42">
        <v>8.2</v>
      </c>
      <c r="E19" s="42">
        <v>8.2</v>
      </c>
      <c r="F19" s="42"/>
      <c r="G19" s="44">
        <f t="shared" si="0"/>
        <v>1</v>
      </c>
      <c r="H19" s="42">
        <v>8.4</v>
      </c>
      <c r="I19" s="188">
        <f t="shared" si="1"/>
        <v>0.09090909090909083</v>
      </c>
      <c r="J19" s="37"/>
    </row>
    <row r="20" spans="1:10" s="2" customFormat="1" ht="21.75" customHeight="1">
      <c r="A20" s="4"/>
      <c r="B20" s="41" t="s">
        <v>113</v>
      </c>
      <c r="C20" s="42">
        <v>2.6</v>
      </c>
      <c r="D20" s="42">
        <v>2.6</v>
      </c>
      <c r="E20" s="42">
        <v>2.5</v>
      </c>
      <c r="F20" s="42"/>
      <c r="G20" s="44">
        <f t="shared" si="0"/>
        <v>0.9615384615384615</v>
      </c>
      <c r="H20" s="42">
        <v>2.6</v>
      </c>
      <c r="I20" s="188">
        <f t="shared" si="1"/>
        <v>0</v>
      </c>
      <c r="J20" s="37"/>
    </row>
    <row r="21" spans="1:10" s="2" customFormat="1" ht="21.75" customHeight="1">
      <c r="A21" s="4"/>
      <c r="B21" s="41" t="s">
        <v>114</v>
      </c>
      <c r="C21" s="42">
        <v>0.3</v>
      </c>
      <c r="D21" s="42">
        <v>0.3</v>
      </c>
      <c r="E21" s="42">
        <v>0.3</v>
      </c>
      <c r="F21" s="42"/>
      <c r="G21" s="44">
        <f t="shared" si="0"/>
        <v>1</v>
      </c>
      <c r="H21" s="42">
        <v>0.3</v>
      </c>
      <c r="I21" s="39">
        <f t="shared" si="1"/>
        <v>0</v>
      </c>
      <c r="J21" s="37"/>
    </row>
    <row r="22" spans="1:10" s="2" customFormat="1" ht="21.75" customHeight="1">
      <c r="A22" s="4"/>
      <c r="B22" s="41" t="s">
        <v>115</v>
      </c>
      <c r="C22" s="42">
        <v>0.9</v>
      </c>
      <c r="D22" s="42">
        <v>1.8</v>
      </c>
      <c r="E22" s="42">
        <v>1.8</v>
      </c>
      <c r="F22" s="42"/>
      <c r="G22" s="44">
        <f t="shared" si="0"/>
        <v>1</v>
      </c>
      <c r="H22" s="42">
        <v>0.9</v>
      </c>
      <c r="I22" s="39">
        <f t="shared" si="1"/>
        <v>0</v>
      </c>
      <c r="J22" s="37"/>
    </row>
    <row r="23" spans="1:10" s="2" customFormat="1" ht="21.75" customHeight="1">
      <c r="A23" s="4"/>
      <c r="B23" s="47" t="s">
        <v>116</v>
      </c>
      <c r="C23" s="48">
        <v>8.2</v>
      </c>
      <c r="D23" s="48">
        <v>8.4</v>
      </c>
      <c r="E23" s="48">
        <v>8.4</v>
      </c>
      <c r="F23" s="48"/>
      <c r="G23" s="50">
        <f t="shared" si="0"/>
        <v>1</v>
      </c>
      <c r="H23" s="48">
        <v>8.2</v>
      </c>
      <c r="I23" s="52">
        <f t="shared" si="1"/>
        <v>0</v>
      </c>
      <c r="J23" s="53"/>
    </row>
    <row r="24" spans="1:10" s="2" customFormat="1" ht="21.75" customHeight="1">
      <c r="A24" s="4"/>
      <c r="B24" s="115" t="s">
        <v>117</v>
      </c>
      <c r="C24" s="116">
        <v>1.1</v>
      </c>
      <c r="D24" s="178">
        <v>0.6</v>
      </c>
      <c r="E24" s="116">
        <v>0.6</v>
      </c>
      <c r="F24" s="116"/>
      <c r="G24" s="93">
        <f t="shared" si="0"/>
        <v>1</v>
      </c>
      <c r="H24" s="116">
        <v>1.1</v>
      </c>
      <c r="I24" s="155">
        <f t="shared" si="1"/>
        <v>0</v>
      </c>
      <c r="J24" s="154"/>
    </row>
    <row r="25" spans="1:10" s="2" customFormat="1" ht="32.25" customHeight="1">
      <c r="A25" s="4"/>
      <c r="B25" s="56" t="s">
        <v>118</v>
      </c>
      <c r="C25" s="58">
        <v>53.7</v>
      </c>
      <c r="D25" s="121">
        <v>57.7</v>
      </c>
      <c r="E25" s="121">
        <v>57.1</v>
      </c>
      <c r="F25" s="121"/>
      <c r="G25" s="93">
        <f t="shared" si="0"/>
        <v>0.9896013864818024</v>
      </c>
      <c r="H25" s="58">
        <v>46</v>
      </c>
      <c r="I25" s="155">
        <f t="shared" si="1"/>
        <v>-0.14338919925512106</v>
      </c>
      <c r="J25" s="73" t="s">
        <v>119</v>
      </c>
    </row>
    <row r="26" spans="1:10" s="2" customFormat="1" ht="21.75" customHeight="1">
      <c r="A26" s="4"/>
      <c r="B26" s="98" t="s">
        <v>120</v>
      </c>
      <c r="C26" s="118">
        <v>1.5</v>
      </c>
      <c r="D26" s="118">
        <v>4</v>
      </c>
      <c r="E26" s="99">
        <v>3.9</v>
      </c>
      <c r="F26" s="185"/>
      <c r="G26" s="44">
        <f t="shared" si="0"/>
        <v>0.975</v>
      </c>
      <c r="H26" s="99">
        <v>2</v>
      </c>
      <c r="I26" s="188">
        <f t="shared" si="1"/>
        <v>0.33333333333333326</v>
      </c>
      <c r="J26" s="101"/>
    </row>
    <row r="27" spans="1:10" s="2" customFormat="1" ht="21.75" customHeight="1">
      <c r="A27" s="4"/>
      <c r="B27" s="41" t="s">
        <v>121</v>
      </c>
      <c r="C27" s="43">
        <v>22.8</v>
      </c>
      <c r="D27" s="43">
        <v>28.1</v>
      </c>
      <c r="E27" s="43">
        <v>28</v>
      </c>
      <c r="F27" s="43">
        <v>0.1</v>
      </c>
      <c r="G27" s="44">
        <f t="shared" si="0"/>
        <v>0.9964412811387899</v>
      </c>
      <c r="H27" s="102">
        <v>23.3</v>
      </c>
      <c r="I27" s="39">
        <f t="shared" si="1"/>
        <v>0.021929824561403466</v>
      </c>
      <c r="J27" s="37"/>
    </row>
    <row r="28" spans="1:10" s="2" customFormat="1" ht="21.75" customHeight="1">
      <c r="A28" s="4"/>
      <c r="B28" s="41" t="s">
        <v>122</v>
      </c>
      <c r="C28" s="43">
        <v>2</v>
      </c>
      <c r="D28" s="43">
        <v>2</v>
      </c>
      <c r="E28" s="43">
        <v>2</v>
      </c>
      <c r="F28" s="43"/>
      <c r="G28" s="44">
        <f t="shared" si="0"/>
        <v>1</v>
      </c>
      <c r="H28" s="102">
        <v>2.1</v>
      </c>
      <c r="I28" s="188">
        <f t="shared" si="1"/>
        <v>0.050000000000000044</v>
      </c>
      <c r="J28" s="37"/>
    </row>
    <row r="29" spans="1:10" s="2" customFormat="1" ht="21.75" customHeight="1">
      <c r="A29" s="4"/>
      <c r="B29" s="41" t="s">
        <v>123</v>
      </c>
      <c r="C29" s="43">
        <v>1.2</v>
      </c>
      <c r="D29" s="43">
        <v>1.2</v>
      </c>
      <c r="E29" s="43">
        <v>0.8</v>
      </c>
      <c r="F29" s="43"/>
      <c r="G29" s="44">
        <f t="shared" si="0"/>
        <v>0.6666666666666667</v>
      </c>
      <c r="H29" s="102">
        <v>1</v>
      </c>
      <c r="I29" s="39">
        <f t="shared" si="1"/>
        <v>-0.16666666666666663</v>
      </c>
      <c r="J29" s="37"/>
    </row>
    <row r="30" spans="1:10" s="2" customFormat="1" ht="21.75" customHeight="1">
      <c r="A30" s="4"/>
      <c r="B30" s="47" t="s">
        <v>124</v>
      </c>
      <c r="C30" s="49">
        <v>21.1</v>
      </c>
      <c r="D30" s="49">
        <v>18</v>
      </c>
      <c r="E30" s="49">
        <v>16.6</v>
      </c>
      <c r="F30" s="49"/>
      <c r="G30" s="50">
        <f t="shared" si="0"/>
        <v>0.9222222222222223</v>
      </c>
      <c r="H30" s="49">
        <v>12</v>
      </c>
      <c r="I30" s="52">
        <f t="shared" si="1"/>
        <v>-0.4312796208530806</v>
      </c>
      <c r="J30" s="103" t="s">
        <v>125</v>
      </c>
    </row>
    <row r="31" spans="1:10" s="2" customFormat="1" ht="27" customHeight="1">
      <c r="A31" s="4"/>
      <c r="B31" s="56" t="s">
        <v>126</v>
      </c>
      <c r="C31" s="58">
        <v>90.6</v>
      </c>
      <c r="D31" s="58">
        <v>91.5</v>
      </c>
      <c r="E31" s="121">
        <v>88.1</v>
      </c>
      <c r="F31" s="121"/>
      <c r="G31" s="93">
        <f t="shared" si="0"/>
        <v>0.9628415300546448</v>
      </c>
      <c r="H31" s="58">
        <v>113.5</v>
      </c>
      <c r="I31" s="155">
        <f t="shared" si="1"/>
        <v>0.2527593818984548</v>
      </c>
      <c r="J31" s="268"/>
    </row>
    <row r="32" spans="1:10" s="2" customFormat="1" ht="21.75" customHeight="1">
      <c r="A32" s="267"/>
      <c r="B32" s="41" t="s">
        <v>127</v>
      </c>
      <c r="C32" s="118">
        <v>1.3</v>
      </c>
      <c r="D32" s="185">
        <v>1.3</v>
      </c>
      <c r="E32" s="118">
        <v>1.3</v>
      </c>
      <c r="F32" s="43"/>
      <c r="G32" s="44">
        <f t="shared" si="0"/>
        <v>1</v>
      </c>
      <c r="H32" s="118">
        <v>1.5</v>
      </c>
      <c r="I32" s="188">
        <f t="shared" si="1"/>
        <v>0.15384615384615374</v>
      </c>
      <c r="J32" s="76"/>
    </row>
    <row r="33" spans="1:11" s="2" customFormat="1" ht="21.75" customHeight="1">
      <c r="A33" s="4"/>
      <c r="B33" s="41" t="s">
        <v>128</v>
      </c>
      <c r="C33" s="43">
        <v>18.3</v>
      </c>
      <c r="D33" s="185">
        <v>18.3</v>
      </c>
      <c r="E33" s="43">
        <v>17.3</v>
      </c>
      <c r="F33" s="43">
        <v>1</v>
      </c>
      <c r="G33" s="44">
        <f t="shared" si="0"/>
        <v>0.9453551912568307</v>
      </c>
      <c r="H33" s="43">
        <v>20.2</v>
      </c>
      <c r="I33" s="182">
        <f t="shared" si="1"/>
        <v>0.10382513661202175</v>
      </c>
      <c r="J33" s="76"/>
      <c r="K33" s="37" t="s">
        <v>129</v>
      </c>
    </row>
    <row r="34" spans="1:11" s="2" customFormat="1" ht="21.75" customHeight="1">
      <c r="A34" s="4"/>
      <c r="B34" s="41" t="s">
        <v>130</v>
      </c>
      <c r="C34" s="43">
        <v>0.8</v>
      </c>
      <c r="D34" s="43">
        <v>0.5</v>
      </c>
      <c r="E34" s="43">
        <v>0.4</v>
      </c>
      <c r="F34" s="43"/>
      <c r="G34" s="44">
        <f t="shared" si="0"/>
        <v>0.8</v>
      </c>
      <c r="H34" s="43">
        <v>2</v>
      </c>
      <c r="I34" s="260">
        <f t="shared" si="1"/>
        <v>1.5</v>
      </c>
      <c r="J34" s="76"/>
      <c r="K34" s="37"/>
    </row>
    <row r="35" spans="1:11" s="2" customFormat="1" ht="21.75" customHeight="1" thickBot="1">
      <c r="A35" s="4"/>
      <c r="B35" s="272" t="s">
        <v>131</v>
      </c>
      <c r="C35" s="273">
        <v>2</v>
      </c>
      <c r="D35" s="273">
        <v>2.1</v>
      </c>
      <c r="E35" s="273">
        <v>1.9</v>
      </c>
      <c r="F35" s="273"/>
      <c r="G35" s="274">
        <f t="shared" si="0"/>
        <v>0.9047619047619047</v>
      </c>
      <c r="H35" s="273">
        <v>2</v>
      </c>
      <c r="I35" s="275">
        <f t="shared" si="1"/>
        <v>0</v>
      </c>
      <c r="J35" s="276"/>
      <c r="K35" s="277"/>
    </row>
    <row r="36" spans="1:11" s="2" customFormat="1" ht="21.75" customHeight="1">
      <c r="A36" s="4"/>
      <c r="B36" s="41" t="s">
        <v>132</v>
      </c>
      <c r="C36" s="43">
        <v>5</v>
      </c>
      <c r="D36" s="43">
        <v>5.2</v>
      </c>
      <c r="E36" s="43">
        <v>4.9</v>
      </c>
      <c r="F36" s="43"/>
      <c r="G36" s="44">
        <f t="shared" si="0"/>
        <v>0.9423076923076923</v>
      </c>
      <c r="H36" s="43">
        <v>5</v>
      </c>
      <c r="I36" s="182">
        <f t="shared" si="1"/>
        <v>0</v>
      </c>
      <c r="J36" s="76"/>
      <c r="K36" s="37"/>
    </row>
    <row r="37" spans="1:11" s="2" customFormat="1" ht="21.75" customHeight="1">
      <c r="A37" s="4"/>
      <c r="B37" s="41" t="s">
        <v>133</v>
      </c>
      <c r="C37" s="43">
        <v>10.5</v>
      </c>
      <c r="D37" s="43">
        <v>10.5</v>
      </c>
      <c r="E37" s="43">
        <v>10.1</v>
      </c>
      <c r="F37" s="43"/>
      <c r="G37" s="44">
        <f t="shared" si="0"/>
        <v>0.9619047619047618</v>
      </c>
      <c r="H37" s="43">
        <v>11.2</v>
      </c>
      <c r="I37" s="182">
        <f t="shared" si="1"/>
        <v>0.06666666666666665</v>
      </c>
      <c r="J37" s="76"/>
      <c r="K37" s="37"/>
    </row>
    <row r="38" spans="1:11" s="2" customFormat="1" ht="21.75" customHeight="1">
      <c r="A38" s="4"/>
      <c r="B38" s="41" t="s">
        <v>134</v>
      </c>
      <c r="C38" s="43">
        <v>8.6</v>
      </c>
      <c r="D38" s="43">
        <v>11.2</v>
      </c>
      <c r="E38" s="43">
        <v>11.2</v>
      </c>
      <c r="F38" s="43">
        <v>0.2</v>
      </c>
      <c r="G38" s="44">
        <f t="shared" si="0"/>
        <v>1</v>
      </c>
      <c r="H38" s="43">
        <v>9.3</v>
      </c>
      <c r="I38" s="188">
        <f aca="true" t="shared" si="2" ref="I38:I69">H38/C38-1</f>
        <v>0.08139534883720945</v>
      </c>
      <c r="J38" s="76"/>
      <c r="K38" s="37"/>
    </row>
    <row r="39" spans="1:11" s="2" customFormat="1" ht="21.75" customHeight="1">
      <c r="A39" s="4"/>
      <c r="B39" s="41" t="s">
        <v>135</v>
      </c>
      <c r="C39" s="43">
        <v>0.8</v>
      </c>
      <c r="D39" s="43">
        <v>0.9</v>
      </c>
      <c r="E39" s="43">
        <v>0.9</v>
      </c>
      <c r="F39" s="43"/>
      <c r="G39" s="44">
        <f aca="true" t="shared" si="3" ref="G39:G70">E39/D39</f>
        <v>1</v>
      </c>
      <c r="H39" s="43">
        <v>0.8</v>
      </c>
      <c r="I39" s="39">
        <f t="shared" si="2"/>
        <v>0</v>
      </c>
      <c r="K39" s="37"/>
    </row>
    <row r="40" spans="1:11" s="2" customFormat="1" ht="21.75" customHeight="1">
      <c r="A40" s="4"/>
      <c r="B40" s="41" t="s">
        <v>136</v>
      </c>
      <c r="C40" s="43">
        <v>1.5</v>
      </c>
      <c r="D40" s="43">
        <v>1.9</v>
      </c>
      <c r="E40" s="43">
        <v>1.9</v>
      </c>
      <c r="F40" s="43"/>
      <c r="G40" s="44">
        <f t="shared" si="3"/>
        <v>1</v>
      </c>
      <c r="H40" s="43">
        <v>1.6</v>
      </c>
      <c r="I40" s="39">
        <f t="shared" si="2"/>
        <v>0.06666666666666665</v>
      </c>
      <c r="K40" s="37"/>
    </row>
    <row r="41" spans="1:11" s="2" customFormat="1" ht="21.75" customHeight="1">
      <c r="A41" s="4"/>
      <c r="B41" s="41" t="s">
        <v>137</v>
      </c>
      <c r="C41" s="43">
        <v>0.8</v>
      </c>
      <c r="D41" s="43">
        <v>1</v>
      </c>
      <c r="E41" s="43">
        <v>1</v>
      </c>
      <c r="F41" s="43"/>
      <c r="G41" s="44">
        <f t="shared" si="3"/>
        <v>1</v>
      </c>
      <c r="H41" s="43">
        <v>1</v>
      </c>
      <c r="I41" s="261">
        <f t="shared" si="2"/>
        <v>0.25</v>
      </c>
      <c r="K41" s="37"/>
    </row>
    <row r="42" spans="1:11" s="2" customFormat="1" ht="21.75" customHeight="1">
      <c r="A42" s="4"/>
      <c r="B42" s="41" t="s">
        <v>138</v>
      </c>
      <c r="C42" s="43">
        <v>5.5</v>
      </c>
      <c r="D42" s="43">
        <v>7.4</v>
      </c>
      <c r="E42" s="43">
        <v>7.4</v>
      </c>
      <c r="F42" s="43"/>
      <c r="G42" s="44">
        <f t="shared" si="3"/>
        <v>1</v>
      </c>
      <c r="H42" s="43">
        <v>5.9</v>
      </c>
      <c r="I42" s="39">
        <f t="shared" si="2"/>
        <v>0.07272727272727275</v>
      </c>
      <c r="K42" s="37"/>
    </row>
    <row r="43" spans="1:11" s="2" customFormat="1" ht="21.75" customHeight="1">
      <c r="A43" s="4"/>
      <c r="B43" s="41" t="s">
        <v>139</v>
      </c>
      <c r="C43" s="43">
        <v>0.1</v>
      </c>
      <c r="D43" s="43">
        <v>0.1</v>
      </c>
      <c r="E43" s="43">
        <v>0.1</v>
      </c>
      <c r="F43" s="43"/>
      <c r="G43" s="44">
        <f t="shared" si="3"/>
        <v>1</v>
      </c>
      <c r="H43" s="43">
        <v>0.1</v>
      </c>
      <c r="I43" s="39">
        <f t="shared" si="2"/>
        <v>0</v>
      </c>
      <c r="K43" s="37"/>
    </row>
    <row r="44" spans="1:10" s="2" customFormat="1" ht="21.75" customHeight="1">
      <c r="A44" s="4"/>
      <c r="B44" s="41" t="s">
        <v>140</v>
      </c>
      <c r="C44" s="43">
        <v>0.8</v>
      </c>
      <c r="D44" s="43">
        <v>0.8</v>
      </c>
      <c r="E44" s="43">
        <v>0.8</v>
      </c>
      <c r="F44" s="43"/>
      <c r="G44" s="44">
        <f t="shared" si="3"/>
        <v>1</v>
      </c>
      <c r="H44" s="43">
        <v>0.9</v>
      </c>
      <c r="I44" s="188">
        <f t="shared" si="2"/>
        <v>0.125</v>
      </c>
      <c r="J44" s="76"/>
    </row>
    <row r="45" spans="1:10" s="2" customFormat="1" ht="21.75" customHeight="1">
      <c r="A45" s="4"/>
      <c r="B45" s="41" t="s">
        <v>141</v>
      </c>
      <c r="C45" s="43">
        <v>0.6</v>
      </c>
      <c r="D45" s="43">
        <v>0.6</v>
      </c>
      <c r="E45" s="43">
        <v>0.6</v>
      </c>
      <c r="F45" s="43"/>
      <c r="G45" s="44">
        <f t="shared" si="3"/>
        <v>1</v>
      </c>
      <c r="H45" s="43">
        <v>0.6</v>
      </c>
      <c r="I45" s="182">
        <f t="shared" si="2"/>
        <v>0</v>
      </c>
      <c r="J45" s="193"/>
    </row>
    <row r="46" spans="1:10" s="2" customFormat="1" ht="24" customHeight="1">
      <c r="A46" s="4"/>
      <c r="B46" s="41" t="s">
        <v>142</v>
      </c>
      <c r="C46" s="43">
        <v>11.7</v>
      </c>
      <c r="D46" s="43">
        <v>12.5</v>
      </c>
      <c r="E46" s="43">
        <v>12.5</v>
      </c>
      <c r="F46" s="43"/>
      <c r="G46" s="44">
        <f t="shared" si="3"/>
        <v>1</v>
      </c>
      <c r="H46" s="43">
        <v>14.4</v>
      </c>
      <c r="I46" s="182">
        <f t="shared" si="2"/>
        <v>0.23076923076923084</v>
      </c>
      <c r="J46" s="76" t="s">
        <v>143</v>
      </c>
    </row>
    <row r="47" spans="1:10" s="2" customFormat="1" ht="29.25" customHeight="1">
      <c r="A47" s="4"/>
      <c r="B47" s="47" t="s">
        <v>144</v>
      </c>
      <c r="C47" s="49">
        <v>49.2</v>
      </c>
      <c r="D47" s="49">
        <v>46.7</v>
      </c>
      <c r="E47" s="49">
        <v>44.3</v>
      </c>
      <c r="F47" s="49"/>
      <c r="G47" s="50">
        <f t="shared" si="3"/>
        <v>0.9486081370449677</v>
      </c>
      <c r="H47" s="49">
        <v>66.5</v>
      </c>
      <c r="I47" s="262">
        <f t="shared" si="2"/>
        <v>0.35162601626016254</v>
      </c>
      <c r="J47" s="53" t="s">
        <v>145</v>
      </c>
    </row>
    <row r="48" spans="1:11" s="2" customFormat="1" ht="43.5" customHeight="1">
      <c r="A48" s="4"/>
      <c r="B48" s="56" t="s">
        <v>146</v>
      </c>
      <c r="C48" s="58">
        <v>55.1</v>
      </c>
      <c r="D48" s="186">
        <v>61</v>
      </c>
      <c r="E48" s="58">
        <v>60.8</v>
      </c>
      <c r="F48" s="58">
        <v>1.5</v>
      </c>
      <c r="G48" s="93">
        <f t="shared" si="3"/>
        <v>0.9967213114754098</v>
      </c>
      <c r="H48" s="58">
        <v>67.7</v>
      </c>
      <c r="I48" s="155">
        <f t="shared" si="2"/>
        <v>0.22867513611615253</v>
      </c>
      <c r="J48" s="53" t="s">
        <v>147</v>
      </c>
      <c r="K48" s="37"/>
    </row>
    <row r="49" spans="1:10" s="2" customFormat="1" ht="21.75" customHeight="1">
      <c r="A49" s="4"/>
      <c r="B49" s="41" t="s">
        <v>148</v>
      </c>
      <c r="C49" s="45">
        <v>0.7</v>
      </c>
      <c r="D49" s="45">
        <v>0.7</v>
      </c>
      <c r="E49" s="45">
        <v>0.7</v>
      </c>
      <c r="F49" s="45"/>
      <c r="G49" s="44">
        <f t="shared" si="3"/>
        <v>1</v>
      </c>
      <c r="H49" s="45">
        <v>0.7</v>
      </c>
      <c r="I49" s="39">
        <f t="shared" si="2"/>
        <v>0</v>
      </c>
      <c r="J49" s="36"/>
    </row>
    <row r="50" spans="1:10" s="2" customFormat="1" ht="21.75" customHeight="1">
      <c r="A50" s="4"/>
      <c r="B50" s="41" t="s">
        <v>149</v>
      </c>
      <c r="C50" s="45">
        <v>0.2</v>
      </c>
      <c r="D50" s="45">
        <v>0.2</v>
      </c>
      <c r="E50" s="45">
        <v>0.2</v>
      </c>
      <c r="F50" s="45"/>
      <c r="G50" s="44">
        <f t="shared" si="3"/>
        <v>1</v>
      </c>
      <c r="H50" s="45">
        <v>0.2</v>
      </c>
      <c r="I50" s="39">
        <f t="shared" si="2"/>
        <v>0</v>
      </c>
      <c r="J50" s="36"/>
    </row>
    <row r="51" spans="1:11" s="2" customFormat="1" ht="21.75" customHeight="1">
      <c r="A51" s="4"/>
      <c r="B51" s="41" t="s">
        <v>150</v>
      </c>
      <c r="C51" s="45">
        <v>0.4</v>
      </c>
      <c r="D51" s="45">
        <v>0.4</v>
      </c>
      <c r="E51" s="45">
        <v>0.4</v>
      </c>
      <c r="F51" s="45"/>
      <c r="G51" s="44">
        <f t="shared" si="3"/>
        <v>1</v>
      </c>
      <c r="H51" s="45">
        <v>0.5</v>
      </c>
      <c r="I51" s="261">
        <f t="shared" si="2"/>
        <v>0.25</v>
      </c>
      <c r="K51" s="72"/>
    </row>
    <row r="52" spans="1:11" s="2" customFormat="1" ht="30.75" customHeight="1">
      <c r="A52" s="4"/>
      <c r="B52" s="47" t="s">
        <v>151</v>
      </c>
      <c r="C52" s="51">
        <v>11.1</v>
      </c>
      <c r="D52" s="49">
        <v>15.5</v>
      </c>
      <c r="E52" s="45">
        <v>14.6</v>
      </c>
      <c r="F52" s="45">
        <v>0.9</v>
      </c>
      <c r="G52" s="50">
        <f t="shared" si="3"/>
        <v>0.9419354838709677</v>
      </c>
      <c r="H52" s="51">
        <v>22.6</v>
      </c>
      <c r="I52" s="52">
        <f t="shared" si="2"/>
        <v>1.0360360360360361</v>
      </c>
      <c r="J52" s="53" t="s">
        <v>152</v>
      </c>
      <c r="K52" s="72"/>
    </row>
    <row r="53" spans="1:11" s="2" customFormat="1" ht="30.75" customHeight="1">
      <c r="A53" s="4"/>
      <c r="B53" s="56" t="s">
        <v>153</v>
      </c>
      <c r="C53" s="58">
        <v>26.3</v>
      </c>
      <c r="D53" s="186">
        <v>30.2</v>
      </c>
      <c r="E53" s="58">
        <v>28.9</v>
      </c>
      <c r="F53" s="58"/>
      <c r="G53" s="93">
        <f t="shared" si="3"/>
        <v>0.956953642384106</v>
      </c>
      <c r="H53" s="58">
        <v>13.7</v>
      </c>
      <c r="I53" s="167">
        <f t="shared" si="2"/>
        <v>-0.4790874524714829</v>
      </c>
      <c r="J53" s="73" t="s">
        <v>154</v>
      </c>
      <c r="K53" s="4"/>
    </row>
    <row r="54" spans="1:10" s="2" customFormat="1" ht="21.75" customHeight="1">
      <c r="A54" s="4"/>
      <c r="B54" s="41" t="s">
        <v>155</v>
      </c>
      <c r="C54" s="45">
        <v>6.4</v>
      </c>
      <c r="D54" s="45">
        <v>6.4</v>
      </c>
      <c r="E54" s="45">
        <v>6.2</v>
      </c>
      <c r="F54" s="45"/>
      <c r="G54" s="44">
        <f t="shared" si="3"/>
        <v>0.96875</v>
      </c>
      <c r="H54" s="45">
        <v>6.8</v>
      </c>
      <c r="I54" s="39">
        <f t="shared" si="2"/>
        <v>0.0625</v>
      </c>
      <c r="J54" s="72"/>
    </row>
    <row r="55" spans="1:10" s="2" customFormat="1" ht="21.75" customHeight="1">
      <c r="A55" s="4"/>
      <c r="B55" s="41" t="s">
        <v>156</v>
      </c>
      <c r="C55" s="45">
        <v>0.5</v>
      </c>
      <c r="D55" s="45">
        <v>0.6</v>
      </c>
      <c r="E55" s="45">
        <v>0.5</v>
      </c>
      <c r="F55" s="45"/>
      <c r="G55" s="44">
        <f t="shared" si="3"/>
        <v>0.8333333333333334</v>
      </c>
      <c r="H55" s="45">
        <v>0.6</v>
      </c>
      <c r="I55" s="261">
        <f t="shared" si="2"/>
        <v>0.19999999999999996</v>
      </c>
      <c r="J55" s="37"/>
    </row>
    <row r="56" spans="1:10" s="2" customFormat="1" ht="28.5" customHeight="1">
      <c r="A56" s="4"/>
      <c r="B56" s="41" t="s">
        <v>157</v>
      </c>
      <c r="C56" s="45">
        <v>8.8</v>
      </c>
      <c r="D56" s="45">
        <v>14</v>
      </c>
      <c r="E56" s="45">
        <v>13.2</v>
      </c>
      <c r="F56" s="45"/>
      <c r="G56" s="44">
        <f t="shared" si="3"/>
        <v>0.9428571428571428</v>
      </c>
      <c r="H56" s="45">
        <v>1</v>
      </c>
      <c r="I56" s="39">
        <f t="shared" si="2"/>
        <v>-0.8863636363636364</v>
      </c>
      <c r="J56" s="37" t="s">
        <v>158</v>
      </c>
    </row>
    <row r="57" spans="1:10" s="2" customFormat="1" ht="21.75" customHeight="1">
      <c r="A57" s="4"/>
      <c r="B57" s="41" t="s">
        <v>159</v>
      </c>
      <c r="C57" s="45">
        <v>0.3</v>
      </c>
      <c r="D57" s="45">
        <v>0.5</v>
      </c>
      <c r="E57" s="45">
        <v>0.5</v>
      </c>
      <c r="F57" s="45"/>
      <c r="G57" s="44">
        <f t="shared" si="3"/>
        <v>1</v>
      </c>
      <c r="H57" s="45">
        <v>0.3</v>
      </c>
      <c r="I57" s="39">
        <f t="shared" si="2"/>
        <v>0</v>
      </c>
      <c r="J57" s="36"/>
    </row>
    <row r="58" spans="1:10" s="2" customFormat="1" ht="21.75" customHeight="1">
      <c r="A58" s="4"/>
      <c r="B58" s="47" t="s">
        <v>160</v>
      </c>
      <c r="C58" s="51">
        <v>10.3</v>
      </c>
      <c r="D58" s="45">
        <v>8.7</v>
      </c>
      <c r="E58" s="45">
        <v>8.5</v>
      </c>
      <c r="F58" s="45">
        <v>0.2</v>
      </c>
      <c r="G58" s="50">
        <f t="shared" si="3"/>
        <v>0.9770114942528736</v>
      </c>
      <c r="H58" s="51">
        <v>5</v>
      </c>
      <c r="I58" s="52">
        <f t="shared" si="2"/>
        <v>-0.5145631067961165</v>
      </c>
      <c r="J58" s="53" t="s">
        <v>161</v>
      </c>
    </row>
    <row r="59" spans="1:10" s="2" customFormat="1" ht="33" customHeight="1">
      <c r="A59" s="4"/>
      <c r="B59" s="56" t="s">
        <v>162</v>
      </c>
      <c r="C59" s="59">
        <v>23.3</v>
      </c>
      <c r="D59" s="58">
        <v>21.4</v>
      </c>
      <c r="E59" s="58">
        <v>20.7</v>
      </c>
      <c r="F59" s="58"/>
      <c r="G59" s="93">
        <f t="shared" si="3"/>
        <v>0.9672897196261683</v>
      </c>
      <c r="H59" s="59">
        <v>30.2</v>
      </c>
      <c r="I59" s="155">
        <f t="shared" si="2"/>
        <v>0.296137339055794</v>
      </c>
      <c r="J59" s="55"/>
    </row>
    <row r="60" spans="1:12" s="2" customFormat="1" ht="21.75" customHeight="1">
      <c r="A60" s="4"/>
      <c r="B60" s="41" t="s">
        <v>163</v>
      </c>
      <c r="C60" s="45">
        <v>4.6</v>
      </c>
      <c r="D60" s="45">
        <v>4.6</v>
      </c>
      <c r="E60" s="45">
        <v>4.2</v>
      </c>
      <c r="F60" s="45"/>
      <c r="G60" s="44">
        <f t="shared" si="3"/>
        <v>0.9130434782608696</v>
      </c>
      <c r="H60" s="45">
        <v>5</v>
      </c>
      <c r="I60" s="39">
        <f t="shared" si="2"/>
        <v>0.0869565217391306</v>
      </c>
      <c r="J60" s="36"/>
      <c r="K60" s="4"/>
      <c r="L60" s="4"/>
    </row>
    <row r="61" spans="1:12" s="2" customFormat="1" ht="21.75" customHeight="1">
      <c r="A61" s="4"/>
      <c r="B61" s="41" t="s">
        <v>164</v>
      </c>
      <c r="C61" s="45">
        <v>0.6</v>
      </c>
      <c r="D61" s="45">
        <v>0.8</v>
      </c>
      <c r="E61" s="45">
        <v>0.8</v>
      </c>
      <c r="F61" s="45"/>
      <c r="G61" s="44">
        <f t="shared" si="3"/>
        <v>1</v>
      </c>
      <c r="H61" s="45">
        <v>0.7</v>
      </c>
      <c r="I61" s="188">
        <f t="shared" si="2"/>
        <v>0.16666666666666674</v>
      </c>
      <c r="J61" s="37"/>
      <c r="K61" s="4"/>
      <c r="L61" s="4"/>
    </row>
    <row r="62" spans="1:12" s="2" customFormat="1" ht="21.75" customHeight="1">
      <c r="A62" s="4"/>
      <c r="B62" s="41" t="s">
        <v>165</v>
      </c>
      <c r="C62" s="45">
        <v>9.2</v>
      </c>
      <c r="D62" s="45">
        <v>8.2</v>
      </c>
      <c r="E62" s="45">
        <v>8.1</v>
      </c>
      <c r="F62" s="45">
        <v>0.1</v>
      </c>
      <c r="G62" s="44">
        <f t="shared" si="3"/>
        <v>0.9878048780487805</v>
      </c>
      <c r="H62" s="45">
        <v>10.2</v>
      </c>
      <c r="I62" s="188">
        <f t="shared" si="2"/>
        <v>0.10869565217391308</v>
      </c>
      <c r="J62" s="37"/>
      <c r="K62" s="4"/>
      <c r="L62" s="4"/>
    </row>
    <row r="63" spans="1:12" s="2" customFormat="1" ht="27" customHeight="1" thickBot="1">
      <c r="A63" s="4"/>
      <c r="B63" s="272" t="s">
        <v>166</v>
      </c>
      <c r="C63" s="278">
        <v>3.82</v>
      </c>
      <c r="D63" s="278">
        <v>4.4</v>
      </c>
      <c r="E63" s="278">
        <v>4.4</v>
      </c>
      <c r="F63" s="278"/>
      <c r="G63" s="274">
        <f t="shared" si="3"/>
        <v>1</v>
      </c>
      <c r="H63" s="278">
        <v>5.5</v>
      </c>
      <c r="I63" s="279">
        <f t="shared" si="2"/>
        <v>0.4397905759162304</v>
      </c>
      <c r="J63" s="277" t="s">
        <v>167</v>
      </c>
      <c r="K63" s="280"/>
      <c r="L63" s="280"/>
    </row>
    <row r="64" spans="1:10" s="2" customFormat="1" ht="21.75" customHeight="1">
      <c r="A64" s="4"/>
      <c r="B64" s="41" t="s">
        <v>168</v>
      </c>
      <c r="C64" s="45">
        <v>0.3</v>
      </c>
      <c r="D64" s="45">
        <v>0.5</v>
      </c>
      <c r="E64" s="45">
        <v>0.5</v>
      </c>
      <c r="F64" s="45"/>
      <c r="G64" s="44">
        <f t="shared" si="3"/>
        <v>1</v>
      </c>
      <c r="H64" s="45">
        <v>0.3</v>
      </c>
      <c r="I64" s="39">
        <f t="shared" si="2"/>
        <v>0</v>
      </c>
      <c r="J64" s="36"/>
    </row>
    <row r="65" spans="1:10" s="2" customFormat="1" ht="21.75" customHeight="1">
      <c r="A65" s="4"/>
      <c r="B65" s="41" t="s">
        <v>169</v>
      </c>
      <c r="C65" s="45">
        <v>1.2</v>
      </c>
      <c r="D65" s="43">
        <v>1.2</v>
      </c>
      <c r="E65" s="45">
        <v>1</v>
      </c>
      <c r="F65" s="45"/>
      <c r="G65" s="44">
        <f t="shared" si="3"/>
        <v>0.8333333333333334</v>
      </c>
      <c r="H65" s="45">
        <v>1.2</v>
      </c>
      <c r="I65" s="39">
        <f t="shared" si="2"/>
        <v>0</v>
      </c>
      <c r="J65" s="37"/>
    </row>
    <row r="66" spans="1:10" s="2" customFormat="1" ht="21.75" customHeight="1">
      <c r="A66" s="4"/>
      <c r="B66" s="41" t="s">
        <v>170</v>
      </c>
      <c r="C66" s="45">
        <v>0.5</v>
      </c>
      <c r="D66" s="45">
        <v>0.5</v>
      </c>
      <c r="E66" s="45">
        <v>0.5</v>
      </c>
      <c r="F66" s="45"/>
      <c r="G66" s="44">
        <f t="shared" si="3"/>
        <v>1</v>
      </c>
      <c r="H66" s="45">
        <v>0.5</v>
      </c>
      <c r="I66" s="39">
        <f t="shared" si="2"/>
        <v>0</v>
      </c>
      <c r="J66" s="36"/>
    </row>
    <row r="67" spans="1:10" s="2" customFormat="1" ht="21.75" customHeight="1">
      <c r="A67" s="4"/>
      <c r="B67" s="41" t="s">
        <v>171</v>
      </c>
      <c r="C67" s="45">
        <v>0.3</v>
      </c>
      <c r="D67" s="45">
        <v>0.3</v>
      </c>
      <c r="E67" s="45">
        <v>0.3</v>
      </c>
      <c r="F67" s="45"/>
      <c r="G67" s="44">
        <f t="shared" si="3"/>
        <v>1</v>
      </c>
      <c r="H67" s="45">
        <v>0.3</v>
      </c>
      <c r="I67" s="39">
        <f t="shared" si="2"/>
        <v>0</v>
      </c>
      <c r="J67" s="36"/>
    </row>
    <row r="68" spans="1:10" s="2" customFormat="1" ht="21.75" customHeight="1">
      <c r="A68" s="4"/>
      <c r="B68" s="41" t="s">
        <v>172</v>
      </c>
      <c r="C68" s="45">
        <v>0.4</v>
      </c>
      <c r="D68" s="45">
        <v>0.4</v>
      </c>
      <c r="E68" s="45">
        <v>0.4</v>
      </c>
      <c r="F68" s="45"/>
      <c r="G68" s="44">
        <f t="shared" si="3"/>
        <v>1</v>
      </c>
      <c r="H68" s="45">
        <v>0.4</v>
      </c>
      <c r="I68" s="39">
        <f t="shared" si="2"/>
        <v>0</v>
      </c>
      <c r="J68" s="36"/>
    </row>
    <row r="69" spans="1:10" s="2" customFormat="1" ht="30.75" customHeight="1">
      <c r="A69" s="4"/>
      <c r="B69" s="47" t="s">
        <v>173</v>
      </c>
      <c r="C69" s="51">
        <v>2.4</v>
      </c>
      <c r="D69" s="45">
        <v>0.5</v>
      </c>
      <c r="E69" s="45">
        <v>0.5</v>
      </c>
      <c r="F69" s="45"/>
      <c r="G69" s="50">
        <f t="shared" si="3"/>
        <v>1</v>
      </c>
      <c r="H69" s="51">
        <v>6.1</v>
      </c>
      <c r="I69" s="52">
        <f t="shared" si="2"/>
        <v>1.5416666666666665</v>
      </c>
      <c r="J69" s="53" t="s">
        <v>174</v>
      </c>
    </row>
    <row r="70" spans="1:10" s="2" customFormat="1" ht="21.75" customHeight="1">
      <c r="A70" s="4"/>
      <c r="B70" s="56" t="s">
        <v>175</v>
      </c>
      <c r="C70" s="59">
        <v>40.1</v>
      </c>
      <c r="D70" s="58">
        <v>40.1</v>
      </c>
      <c r="E70" s="58">
        <v>37.4</v>
      </c>
      <c r="F70" s="58"/>
      <c r="G70" s="93">
        <f t="shared" si="3"/>
        <v>0.9326683291770573</v>
      </c>
      <c r="H70" s="59">
        <v>50.6</v>
      </c>
      <c r="I70" s="155">
        <f aca="true" t="shared" si="4" ref="I70:I101">H70/C70-1</f>
        <v>0.26184538653366585</v>
      </c>
      <c r="J70" s="55"/>
    </row>
    <row r="71" spans="1:10" s="2" customFormat="1" ht="24.75" customHeight="1">
      <c r="A71" s="4"/>
      <c r="B71" s="41" t="s">
        <v>176</v>
      </c>
      <c r="C71" s="45">
        <v>0.6</v>
      </c>
      <c r="D71" s="45">
        <v>0.6</v>
      </c>
      <c r="E71" s="45">
        <v>0.6</v>
      </c>
      <c r="F71" s="45"/>
      <c r="G71" s="44">
        <f aca="true" t="shared" si="5" ref="G71:G102">E71/D71</f>
        <v>1</v>
      </c>
      <c r="H71" s="45">
        <v>0.6</v>
      </c>
      <c r="I71" s="39">
        <f t="shared" si="4"/>
        <v>0</v>
      </c>
      <c r="J71" s="37"/>
    </row>
    <row r="72" spans="1:10" s="2" customFormat="1" ht="24.75" customHeight="1">
      <c r="A72" s="4"/>
      <c r="B72" s="41" t="s">
        <v>177</v>
      </c>
      <c r="C72" s="45">
        <v>5.2</v>
      </c>
      <c r="D72" s="45">
        <v>7.8</v>
      </c>
      <c r="E72" s="45">
        <v>7.3</v>
      </c>
      <c r="F72" s="45"/>
      <c r="G72" s="44">
        <f t="shared" si="5"/>
        <v>0.9358974358974359</v>
      </c>
      <c r="H72" s="45">
        <v>8.2</v>
      </c>
      <c r="I72" s="39">
        <f t="shared" si="4"/>
        <v>0.5769230769230766</v>
      </c>
      <c r="J72" s="37" t="s">
        <v>178</v>
      </c>
    </row>
    <row r="73" spans="1:10" s="2" customFormat="1" ht="24.75" customHeight="1">
      <c r="A73" s="4"/>
      <c r="B73" s="41" t="s">
        <v>179</v>
      </c>
      <c r="C73" s="45">
        <v>0.2</v>
      </c>
      <c r="D73" s="45">
        <v>0.2</v>
      </c>
      <c r="E73" s="45">
        <v>0.3</v>
      </c>
      <c r="F73" s="45"/>
      <c r="G73" s="44">
        <f t="shared" si="5"/>
        <v>1.4999999999999998</v>
      </c>
      <c r="H73" s="45">
        <v>0.3</v>
      </c>
      <c r="I73" s="39">
        <f t="shared" si="4"/>
        <v>0.4999999999999998</v>
      </c>
      <c r="J73" s="37" t="s">
        <v>180</v>
      </c>
    </row>
    <row r="74" spans="1:10" s="2" customFormat="1" ht="24.75" customHeight="1">
      <c r="A74" s="4"/>
      <c r="B74" s="41" t="s">
        <v>181</v>
      </c>
      <c r="C74" s="45">
        <v>3.1</v>
      </c>
      <c r="D74" s="45">
        <v>3.4</v>
      </c>
      <c r="E74" s="45">
        <v>3.3</v>
      </c>
      <c r="F74" s="45">
        <v>0.1</v>
      </c>
      <c r="G74" s="44">
        <f t="shared" si="5"/>
        <v>0.9705882352941176</v>
      </c>
      <c r="H74" s="45">
        <v>4.1</v>
      </c>
      <c r="I74" s="188">
        <f t="shared" si="4"/>
        <v>0.32258064516129026</v>
      </c>
      <c r="J74" s="37"/>
    </row>
    <row r="75" spans="1:10" s="2" customFormat="1" ht="24.75" customHeight="1">
      <c r="A75" s="4"/>
      <c r="B75" s="41" t="s">
        <v>182</v>
      </c>
      <c r="C75" s="45">
        <v>0.4</v>
      </c>
      <c r="D75" s="45">
        <v>2.1</v>
      </c>
      <c r="E75" s="45">
        <v>2.1</v>
      </c>
      <c r="F75" s="45"/>
      <c r="G75" s="44">
        <f t="shared" si="5"/>
        <v>1</v>
      </c>
      <c r="H75" s="45">
        <v>3</v>
      </c>
      <c r="I75" s="39">
        <f t="shared" si="4"/>
        <v>6.5</v>
      </c>
      <c r="J75" s="37" t="s">
        <v>183</v>
      </c>
    </row>
    <row r="76" spans="1:10" s="2" customFormat="1" ht="24.75" customHeight="1">
      <c r="A76" s="4"/>
      <c r="B76" s="41" t="s">
        <v>184</v>
      </c>
      <c r="C76" s="45">
        <v>1.6</v>
      </c>
      <c r="D76" s="43">
        <v>1</v>
      </c>
      <c r="E76" s="45">
        <v>1</v>
      </c>
      <c r="F76" s="45"/>
      <c r="G76" s="44">
        <f t="shared" si="5"/>
        <v>1</v>
      </c>
      <c r="H76" s="45">
        <v>1.6</v>
      </c>
      <c r="I76" s="39">
        <f t="shared" si="4"/>
        <v>0</v>
      </c>
      <c r="J76" s="37"/>
    </row>
    <row r="77" spans="1:10" s="2" customFormat="1" ht="28.5" customHeight="1">
      <c r="A77" s="4"/>
      <c r="B77" s="47" t="s">
        <v>185</v>
      </c>
      <c r="C77" s="51">
        <v>29</v>
      </c>
      <c r="D77" s="45">
        <v>25</v>
      </c>
      <c r="E77" s="45">
        <v>22.8</v>
      </c>
      <c r="F77" s="45"/>
      <c r="G77" s="50">
        <f t="shared" si="5"/>
        <v>0.912</v>
      </c>
      <c r="H77" s="51">
        <v>32.8</v>
      </c>
      <c r="I77" s="52">
        <f t="shared" si="4"/>
        <v>0.1310344827586205</v>
      </c>
      <c r="J77" s="53" t="s">
        <v>62</v>
      </c>
    </row>
    <row r="78" spans="1:10" s="2" customFormat="1" ht="28.5" customHeight="1">
      <c r="A78" s="4"/>
      <c r="B78" s="56" t="s">
        <v>186</v>
      </c>
      <c r="C78" s="59">
        <v>69.6</v>
      </c>
      <c r="D78" s="58">
        <v>71.1</v>
      </c>
      <c r="E78" s="58">
        <v>68.9</v>
      </c>
      <c r="F78" s="58">
        <v>2.1</v>
      </c>
      <c r="G78" s="93">
        <f t="shared" si="5"/>
        <v>0.9690576652601971</v>
      </c>
      <c r="H78" s="59">
        <v>81.6</v>
      </c>
      <c r="I78" s="155">
        <f t="shared" si="4"/>
        <v>0.1724137931034484</v>
      </c>
      <c r="J78" s="53"/>
    </row>
    <row r="79" spans="1:10" s="2" customFormat="1" ht="25.5" customHeight="1">
      <c r="A79" s="4"/>
      <c r="B79" s="41" t="s">
        <v>187</v>
      </c>
      <c r="C79" s="45">
        <v>0.3</v>
      </c>
      <c r="D79" s="45">
        <v>0.6</v>
      </c>
      <c r="E79" s="45">
        <v>0.6</v>
      </c>
      <c r="F79" s="45"/>
      <c r="G79" s="44">
        <f t="shared" si="5"/>
        <v>1</v>
      </c>
      <c r="H79" s="45">
        <v>0.3</v>
      </c>
      <c r="I79" s="39">
        <f t="shared" si="4"/>
        <v>0</v>
      </c>
      <c r="J79" s="38"/>
    </row>
    <row r="80" spans="1:10" s="2" customFormat="1" ht="25.5" customHeight="1">
      <c r="A80" s="4"/>
      <c r="B80" s="41" t="s">
        <v>188</v>
      </c>
      <c r="C80" s="45">
        <v>0.1</v>
      </c>
      <c r="D80" s="45">
        <v>0.1</v>
      </c>
      <c r="E80" s="45">
        <v>0.1</v>
      </c>
      <c r="F80" s="45"/>
      <c r="G80" s="44">
        <f t="shared" si="5"/>
        <v>1</v>
      </c>
      <c r="H80" s="45">
        <v>0.1</v>
      </c>
      <c r="I80" s="39">
        <f t="shared" si="4"/>
        <v>0</v>
      </c>
      <c r="J80" s="36"/>
    </row>
    <row r="81" spans="1:10" s="2" customFormat="1" ht="25.5" customHeight="1">
      <c r="A81" s="4"/>
      <c r="B81" s="41" t="s">
        <v>189</v>
      </c>
      <c r="C81" s="45">
        <v>12</v>
      </c>
      <c r="D81" s="45">
        <v>13.9</v>
      </c>
      <c r="E81" s="45">
        <v>13.9</v>
      </c>
      <c r="F81" s="45"/>
      <c r="G81" s="44">
        <f t="shared" si="5"/>
        <v>1</v>
      </c>
      <c r="H81" s="45">
        <v>15.6</v>
      </c>
      <c r="I81" s="39">
        <f t="shared" si="4"/>
        <v>0.30000000000000004</v>
      </c>
      <c r="J81" s="37" t="s">
        <v>190</v>
      </c>
    </row>
    <row r="82" spans="1:10" s="2" customFormat="1" ht="25.5" customHeight="1">
      <c r="A82" s="4"/>
      <c r="B82" s="41" t="s">
        <v>191</v>
      </c>
      <c r="C82" s="45">
        <v>8</v>
      </c>
      <c r="D82" s="45">
        <v>6.2</v>
      </c>
      <c r="E82" s="45">
        <v>4.5</v>
      </c>
      <c r="F82" s="45">
        <v>1.7</v>
      </c>
      <c r="G82" s="44">
        <f t="shared" si="5"/>
        <v>0.7258064516129032</v>
      </c>
      <c r="H82" s="45">
        <v>19.6</v>
      </c>
      <c r="I82" s="39">
        <f t="shared" si="4"/>
        <v>1.4500000000000002</v>
      </c>
      <c r="J82" s="37" t="s">
        <v>258</v>
      </c>
    </row>
    <row r="83" spans="1:10" s="2" customFormat="1" ht="25.5" customHeight="1">
      <c r="A83" s="4"/>
      <c r="B83" s="41" t="s">
        <v>192</v>
      </c>
      <c r="C83" s="45">
        <v>0.8</v>
      </c>
      <c r="D83" s="45">
        <v>1.3</v>
      </c>
      <c r="E83" s="45">
        <v>1.1</v>
      </c>
      <c r="F83" s="45">
        <v>0.2</v>
      </c>
      <c r="G83" s="44">
        <f t="shared" si="5"/>
        <v>0.8461538461538461</v>
      </c>
      <c r="H83" s="45">
        <v>1</v>
      </c>
      <c r="I83" s="39">
        <f t="shared" si="4"/>
        <v>0.25</v>
      </c>
      <c r="J83" s="37"/>
    </row>
    <row r="84" spans="1:10" s="2" customFormat="1" ht="25.5" customHeight="1">
      <c r="A84" s="4"/>
      <c r="B84" s="41" t="s">
        <v>193</v>
      </c>
      <c r="C84" s="45">
        <v>10.8</v>
      </c>
      <c r="D84" s="43">
        <v>11.5</v>
      </c>
      <c r="E84" s="45">
        <v>11.3</v>
      </c>
      <c r="F84" s="45">
        <v>0.2</v>
      </c>
      <c r="G84" s="44">
        <f t="shared" si="5"/>
        <v>0.982608695652174</v>
      </c>
      <c r="H84" s="45">
        <v>10.4</v>
      </c>
      <c r="I84" s="39">
        <f t="shared" si="4"/>
        <v>-0.03703703703703709</v>
      </c>
      <c r="J84" s="37"/>
    </row>
    <row r="85" spans="1:10" s="2" customFormat="1" ht="25.5" customHeight="1">
      <c r="A85" s="4"/>
      <c r="B85" s="47" t="s">
        <v>194</v>
      </c>
      <c r="C85" s="51">
        <v>37.6</v>
      </c>
      <c r="D85" s="49">
        <v>37.4</v>
      </c>
      <c r="E85" s="45">
        <v>37.4</v>
      </c>
      <c r="F85" s="45"/>
      <c r="G85" s="50">
        <f t="shared" si="5"/>
        <v>1</v>
      </c>
      <c r="H85" s="51">
        <v>34.6</v>
      </c>
      <c r="I85" s="52">
        <f t="shared" si="4"/>
        <v>-0.07978723404255317</v>
      </c>
      <c r="J85" s="53" t="s">
        <v>255</v>
      </c>
    </row>
    <row r="86" spans="1:11" s="2" customFormat="1" ht="21.75" customHeight="1">
      <c r="A86" s="4"/>
      <c r="B86" s="56" t="s">
        <v>195</v>
      </c>
      <c r="C86" s="59">
        <v>73.9</v>
      </c>
      <c r="D86" s="58">
        <v>78</v>
      </c>
      <c r="E86" s="58">
        <v>76.9</v>
      </c>
      <c r="F86" s="58"/>
      <c r="G86" s="93">
        <f t="shared" si="5"/>
        <v>0.985897435897436</v>
      </c>
      <c r="H86" s="59">
        <v>79.4</v>
      </c>
      <c r="I86" s="155">
        <f t="shared" si="4"/>
        <v>0.07442489851150191</v>
      </c>
      <c r="J86" s="181"/>
      <c r="K86" s="37"/>
    </row>
    <row r="87" spans="1:10" s="2" customFormat="1" ht="21.75" customHeight="1">
      <c r="A87" s="4"/>
      <c r="B87" s="41" t="s">
        <v>196</v>
      </c>
      <c r="C87" s="45">
        <v>2.1</v>
      </c>
      <c r="D87" s="45">
        <v>2.1</v>
      </c>
      <c r="E87" s="45">
        <v>2</v>
      </c>
      <c r="F87" s="45"/>
      <c r="G87" s="44">
        <f t="shared" si="5"/>
        <v>0.9523809523809523</v>
      </c>
      <c r="H87" s="45">
        <v>2.3</v>
      </c>
      <c r="I87" s="39">
        <f t="shared" si="4"/>
        <v>0.09523809523809512</v>
      </c>
      <c r="J87" s="36"/>
    </row>
    <row r="88" spans="1:10" s="2" customFormat="1" ht="21.75" customHeight="1">
      <c r="A88" s="4"/>
      <c r="B88" s="41" t="s">
        <v>197</v>
      </c>
      <c r="C88" s="45">
        <v>0.8</v>
      </c>
      <c r="D88" s="45">
        <v>0.8</v>
      </c>
      <c r="E88" s="45">
        <v>0.8</v>
      </c>
      <c r="F88" s="45"/>
      <c r="G88" s="44">
        <f t="shared" si="5"/>
        <v>1</v>
      </c>
      <c r="H88" s="45">
        <v>0.8</v>
      </c>
      <c r="I88" s="39">
        <f t="shared" si="4"/>
        <v>0</v>
      </c>
      <c r="J88" s="36"/>
    </row>
    <row r="89" spans="1:10" s="2" customFormat="1" ht="21.75" customHeight="1">
      <c r="A89" s="4"/>
      <c r="B89" s="41" t="s">
        <v>198</v>
      </c>
      <c r="C89" s="45">
        <v>8.3</v>
      </c>
      <c r="D89" s="45">
        <v>8.3</v>
      </c>
      <c r="E89" s="45">
        <v>7.3</v>
      </c>
      <c r="F89" s="45"/>
      <c r="G89" s="44">
        <f t="shared" si="5"/>
        <v>0.8795180722891566</v>
      </c>
      <c r="H89" s="45">
        <v>9.8</v>
      </c>
      <c r="I89" s="192">
        <f t="shared" si="4"/>
        <v>0.1807228915662651</v>
      </c>
      <c r="J89" s="76"/>
    </row>
    <row r="90" spans="1:10" s="2" customFormat="1" ht="29.25" customHeight="1" thickBot="1">
      <c r="A90" s="4"/>
      <c r="B90" s="272" t="s">
        <v>199</v>
      </c>
      <c r="C90" s="278">
        <v>61.7</v>
      </c>
      <c r="D90" s="278">
        <v>65.8</v>
      </c>
      <c r="E90" s="273">
        <v>65.8</v>
      </c>
      <c r="F90" s="278"/>
      <c r="G90" s="274">
        <f t="shared" si="5"/>
        <v>1</v>
      </c>
      <c r="H90" s="278">
        <v>64</v>
      </c>
      <c r="I90" s="279">
        <f t="shared" si="4"/>
        <v>0.037277147487844386</v>
      </c>
      <c r="J90" s="277" t="s">
        <v>200</v>
      </c>
    </row>
    <row r="91" spans="1:10" s="2" customFormat="1" ht="21.75" customHeight="1">
      <c r="A91" s="4"/>
      <c r="B91" s="115" t="s">
        <v>201</v>
      </c>
      <c r="C91" s="119">
        <v>19.1</v>
      </c>
      <c r="D91" s="187">
        <v>19.7</v>
      </c>
      <c r="E91" s="187">
        <v>18.6</v>
      </c>
      <c r="F91" s="187"/>
      <c r="G91" s="50">
        <f t="shared" si="5"/>
        <v>0.9441624365482234</v>
      </c>
      <c r="H91" s="119">
        <v>34.8</v>
      </c>
      <c r="I91" s="167">
        <f t="shared" si="4"/>
        <v>0.8219895287958112</v>
      </c>
      <c r="J91" s="281"/>
    </row>
    <row r="92" spans="1:10" s="2" customFormat="1" ht="21.75" customHeight="1">
      <c r="A92" s="4"/>
      <c r="B92" s="41" t="s">
        <v>202</v>
      </c>
      <c r="C92" s="45">
        <v>2.6</v>
      </c>
      <c r="D92" s="45">
        <v>2.8</v>
      </c>
      <c r="E92" s="45">
        <v>2.6</v>
      </c>
      <c r="F92" s="45">
        <v>0.5</v>
      </c>
      <c r="G92" s="44">
        <f t="shared" si="5"/>
        <v>0.9285714285714287</v>
      </c>
      <c r="H92" s="45">
        <v>3.9</v>
      </c>
      <c r="I92" s="39">
        <f t="shared" si="4"/>
        <v>0.5</v>
      </c>
      <c r="J92" s="37"/>
    </row>
    <row r="93" spans="1:10" s="2" customFormat="1" ht="21.75" customHeight="1">
      <c r="A93" s="4"/>
      <c r="B93" s="41" t="s">
        <v>203</v>
      </c>
      <c r="C93" s="45">
        <v>0.4</v>
      </c>
      <c r="D93" s="45">
        <v>0.4</v>
      </c>
      <c r="E93" s="45">
        <v>0.3</v>
      </c>
      <c r="F93" s="45"/>
      <c r="G93" s="44">
        <f t="shared" si="5"/>
        <v>0.7499999999999999</v>
      </c>
      <c r="H93" s="45">
        <v>0.4</v>
      </c>
      <c r="I93" s="39">
        <f t="shared" si="4"/>
        <v>0</v>
      </c>
      <c r="J93" s="38"/>
    </row>
    <row r="94" spans="1:10" s="2" customFormat="1" ht="27.75" customHeight="1">
      <c r="A94" s="4"/>
      <c r="B94" s="41" t="s">
        <v>204</v>
      </c>
      <c r="C94" s="45">
        <v>14.8</v>
      </c>
      <c r="D94" s="45">
        <v>14.8</v>
      </c>
      <c r="E94" s="45">
        <v>14</v>
      </c>
      <c r="F94" s="45"/>
      <c r="G94" s="44">
        <f t="shared" si="5"/>
        <v>0.9459459459459459</v>
      </c>
      <c r="H94" s="45">
        <v>28.3</v>
      </c>
      <c r="I94" s="39">
        <f t="shared" si="4"/>
        <v>0.9121621621621621</v>
      </c>
      <c r="J94" s="37" t="s">
        <v>205</v>
      </c>
    </row>
    <row r="95" spans="1:10" s="2" customFormat="1" ht="24" customHeight="1">
      <c r="A95" s="4"/>
      <c r="B95" s="47" t="s">
        <v>206</v>
      </c>
      <c r="C95" s="51">
        <v>1.3</v>
      </c>
      <c r="D95" s="45">
        <v>1.7</v>
      </c>
      <c r="E95" s="45">
        <v>1.7</v>
      </c>
      <c r="F95" s="45"/>
      <c r="G95" s="50">
        <f t="shared" si="5"/>
        <v>1</v>
      </c>
      <c r="H95" s="51">
        <v>2.2</v>
      </c>
      <c r="I95" s="52">
        <f t="shared" si="4"/>
        <v>0.6923076923076923</v>
      </c>
      <c r="J95" s="53" t="s">
        <v>207</v>
      </c>
    </row>
    <row r="96" spans="1:11" s="2" customFormat="1" ht="27" customHeight="1">
      <c r="A96" s="4"/>
      <c r="B96" s="56" t="s">
        <v>208</v>
      </c>
      <c r="C96" s="59">
        <v>53.7</v>
      </c>
      <c r="D96" s="58">
        <v>85.6</v>
      </c>
      <c r="E96" s="58">
        <v>85.2</v>
      </c>
      <c r="F96" s="58"/>
      <c r="G96" s="93">
        <f t="shared" si="5"/>
        <v>0.9953271028037384</v>
      </c>
      <c r="H96" s="59">
        <v>62.5</v>
      </c>
      <c r="I96" s="155">
        <f t="shared" si="4"/>
        <v>0.16387337057728124</v>
      </c>
      <c r="J96" s="73"/>
      <c r="K96" s="175"/>
    </row>
    <row r="97" spans="1:11" s="2" customFormat="1" ht="27" customHeight="1">
      <c r="A97" s="4"/>
      <c r="B97" s="54" t="s">
        <v>209</v>
      </c>
      <c r="C97" s="45">
        <v>11.7</v>
      </c>
      <c r="D97" s="45">
        <v>17.5</v>
      </c>
      <c r="E97" s="45">
        <v>17.4</v>
      </c>
      <c r="F97" s="45"/>
      <c r="G97" s="44">
        <f t="shared" si="5"/>
        <v>0.9942857142857142</v>
      </c>
      <c r="H97" s="45">
        <v>11.7</v>
      </c>
      <c r="I97" s="39">
        <f t="shared" si="4"/>
        <v>0</v>
      </c>
      <c r="K97" s="37"/>
    </row>
    <row r="98" spans="1:10" s="2" customFormat="1" ht="54" customHeight="1">
      <c r="A98" s="4"/>
      <c r="B98" s="41" t="s">
        <v>210</v>
      </c>
      <c r="C98" s="45">
        <v>18</v>
      </c>
      <c r="D98" s="45">
        <v>21.5</v>
      </c>
      <c r="E98" s="45">
        <v>21.5</v>
      </c>
      <c r="F98" s="45"/>
      <c r="G98" s="44">
        <f t="shared" si="5"/>
        <v>1</v>
      </c>
      <c r="H98" s="45">
        <v>28</v>
      </c>
      <c r="I98" s="39">
        <f t="shared" si="4"/>
        <v>0.5555555555555556</v>
      </c>
      <c r="J98" s="37" t="s">
        <v>261</v>
      </c>
    </row>
    <row r="99" spans="1:10" s="2" customFormat="1" ht="24.75" customHeight="1">
      <c r="A99" s="4"/>
      <c r="B99" s="41" t="s">
        <v>211</v>
      </c>
      <c r="C99" s="45">
        <v>24</v>
      </c>
      <c r="D99" s="45">
        <v>45.4</v>
      </c>
      <c r="E99" s="45">
        <v>45</v>
      </c>
      <c r="F99" s="45">
        <v>0.4</v>
      </c>
      <c r="G99" s="50">
        <f t="shared" si="5"/>
        <v>0.9911894273127754</v>
      </c>
      <c r="H99" s="45">
        <v>22.8</v>
      </c>
      <c r="I99" s="52">
        <f t="shared" si="4"/>
        <v>-0.04999999999999993</v>
      </c>
      <c r="J99" s="37"/>
    </row>
    <row r="100" spans="1:10" s="2" customFormat="1" ht="27" customHeight="1">
      <c r="A100" s="4"/>
      <c r="B100" s="56" t="s">
        <v>212</v>
      </c>
      <c r="C100" s="59">
        <v>19.6</v>
      </c>
      <c r="D100" s="58">
        <v>20.3</v>
      </c>
      <c r="E100" s="59">
        <v>20.1</v>
      </c>
      <c r="F100" s="59"/>
      <c r="G100" s="93">
        <f t="shared" si="5"/>
        <v>0.9901477832512315</v>
      </c>
      <c r="H100" s="59">
        <v>28.1</v>
      </c>
      <c r="I100" s="155">
        <f t="shared" si="4"/>
        <v>0.4336734693877551</v>
      </c>
      <c r="J100" s="73"/>
    </row>
    <row r="101" spans="1:10" s="2" customFormat="1" ht="21.75" customHeight="1">
      <c r="A101" s="4"/>
      <c r="B101" s="41" t="s">
        <v>213</v>
      </c>
      <c r="C101" s="45">
        <v>0.6</v>
      </c>
      <c r="D101" s="45">
        <v>0.6</v>
      </c>
      <c r="E101" s="45">
        <v>0.6</v>
      </c>
      <c r="F101" s="45"/>
      <c r="G101" s="44">
        <f t="shared" si="5"/>
        <v>1</v>
      </c>
      <c r="H101" s="45">
        <v>0.6</v>
      </c>
      <c r="I101" s="39">
        <f t="shared" si="4"/>
        <v>0</v>
      </c>
      <c r="J101" s="37"/>
    </row>
    <row r="102" spans="1:10" s="2" customFormat="1" ht="21.75" customHeight="1">
      <c r="A102" s="4"/>
      <c r="B102" s="41" t="s">
        <v>214</v>
      </c>
      <c r="C102" s="45">
        <v>2.9</v>
      </c>
      <c r="D102" s="45">
        <v>2.9</v>
      </c>
      <c r="E102" s="45">
        <v>2.8</v>
      </c>
      <c r="F102" s="45"/>
      <c r="G102" s="44">
        <f t="shared" si="5"/>
        <v>0.9655172413793103</v>
      </c>
      <c r="H102" s="45">
        <v>2.9</v>
      </c>
      <c r="I102" s="39">
        <f aca="true" t="shared" si="6" ref="I102:I123">H102/C102-1</f>
        <v>0</v>
      </c>
      <c r="J102" s="37"/>
    </row>
    <row r="103" spans="1:10" s="2" customFormat="1" ht="21.75" customHeight="1">
      <c r="A103" s="4"/>
      <c r="B103" s="41" t="s">
        <v>215</v>
      </c>
      <c r="C103" s="45">
        <v>0.3</v>
      </c>
      <c r="D103" s="45">
        <v>0.3</v>
      </c>
      <c r="E103" s="45">
        <v>0.3</v>
      </c>
      <c r="F103" s="45"/>
      <c r="G103" s="44">
        <f aca="true" t="shared" si="7" ref="G103:G119">E103/D103</f>
        <v>1</v>
      </c>
      <c r="H103" s="45">
        <v>0.3</v>
      </c>
      <c r="I103" s="39">
        <f t="shared" si="6"/>
        <v>0</v>
      </c>
      <c r="J103" s="36"/>
    </row>
    <row r="104" spans="1:10" s="2" customFormat="1" ht="21.75" customHeight="1">
      <c r="A104" s="4"/>
      <c r="B104" s="41" t="s">
        <v>216</v>
      </c>
      <c r="C104" s="45">
        <v>6</v>
      </c>
      <c r="D104" s="45">
        <v>6</v>
      </c>
      <c r="E104" s="45">
        <v>4.5</v>
      </c>
      <c r="F104" s="45"/>
      <c r="G104" s="44">
        <f t="shared" si="7"/>
        <v>0.75</v>
      </c>
      <c r="H104" s="45">
        <v>7.7</v>
      </c>
      <c r="I104" s="39">
        <f t="shared" si="6"/>
        <v>0.28333333333333344</v>
      </c>
      <c r="J104" s="37"/>
    </row>
    <row r="105" spans="1:10" s="2" customFormat="1" ht="21.75" customHeight="1">
      <c r="A105" s="4"/>
      <c r="B105" s="47" t="s">
        <v>217</v>
      </c>
      <c r="C105" s="51">
        <v>6.4</v>
      </c>
      <c r="D105" s="45">
        <v>9.3</v>
      </c>
      <c r="E105" s="45">
        <v>9.2</v>
      </c>
      <c r="F105" s="45"/>
      <c r="G105" s="50">
        <f t="shared" si="7"/>
        <v>0.9892473118279569</v>
      </c>
      <c r="H105" s="51">
        <v>12.3</v>
      </c>
      <c r="I105" s="52">
        <f t="shared" si="6"/>
        <v>0.921875</v>
      </c>
      <c r="J105" s="53" t="s">
        <v>218</v>
      </c>
    </row>
    <row r="106" spans="1:10" s="2" customFormat="1" ht="25.5" customHeight="1">
      <c r="A106" s="4"/>
      <c r="B106" s="56" t="s">
        <v>219</v>
      </c>
      <c r="C106" s="59">
        <v>5.9</v>
      </c>
      <c r="D106" s="58">
        <v>15.9</v>
      </c>
      <c r="E106" s="59">
        <v>13.9</v>
      </c>
      <c r="F106" s="59"/>
      <c r="G106" s="93">
        <f t="shared" si="7"/>
        <v>0.8742138364779874</v>
      </c>
      <c r="H106" s="59">
        <v>8.6</v>
      </c>
      <c r="I106" s="155">
        <f t="shared" si="6"/>
        <v>0.4576271186440677</v>
      </c>
      <c r="J106" s="55"/>
    </row>
    <row r="107" spans="1:10" s="2" customFormat="1" ht="21.75" customHeight="1">
      <c r="A107" s="4"/>
      <c r="B107" s="41" t="s">
        <v>220</v>
      </c>
      <c r="C107" s="45">
        <v>0.9</v>
      </c>
      <c r="D107" s="45">
        <v>0.9</v>
      </c>
      <c r="E107" s="45">
        <v>0.7</v>
      </c>
      <c r="F107" s="45">
        <v>2.8</v>
      </c>
      <c r="G107" s="44">
        <f t="shared" si="7"/>
        <v>0.7777777777777777</v>
      </c>
      <c r="H107" s="45">
        <v>1.9</v>
      </c>
      <c r="I107" s="39">
        <f t="shared" si="6"/>
        <v>1.1111111111111112</v>
      </c>
      <c r="J107" s="37" t="s">
        <v>221</v>
      </c>
    </row>
    <row r="108" spans="1:10" s="2" customFormat="1" ht="21.75" customHeight="1">
      <c r="A108" s="4"/>
      <c r="B108" s="41" t="s">
        <v>222</v>
      </c>
      <c r="C108" s="45">
        <v>0.2</v>
      </c>
      <c r="D108" s="45">
        <v>0.2</v>
      </c>
      <c r="E108" s="45">
        <v>0.2</v>
      </c>
      <c r="F108" s="45"/>
      <c r="G108" s="44">
        <f t="shared" si="7"/>
        <v>1</v>
      </c>
      <c r="H108" s="45">
        <v>0.2</v>
      </c>
      <c r="I108" s="39">
        <f t="shared" si="6"/>
        <v>0</v>
      </c>
      <c r="J108" s="36"/>
    </row>
    <row r="109" spans="1:10" s="2" customFormat="1" ht="21.75" customHeight="1">
      <c r="A109" s="4"/>
      <c r="B109" s="41" t="s">
        <v>223</v>
      </c>
      <c r="C109" s="45">
        <v>4</v>
      </c>
      <c r="D109" s="45">
        <v>8</v>
      </c>
      <c r="E109" s="45">
        <v>7.8</v>
      </c>
      <c r="F109" s="45">
        <v>0.2</v>
      </c>
      <c r="G109" s="44">
        <f t="shared" si="7"/>
        <v>0.975</v>
      </c>
      <c r="H109" s="45">
        <v>5.6</v>
      </c>
      <c r="I109" s="39">
        <f t="shared" si="6"/>
        <v>0.3999999999999999</v>
      </c>
      <c r="J109" s="37" t="s">
        <v>224</v>
      </c>
    </row>
    <row r="110" spans="1:10" s="2" customFormat="1" ht="21.75" customHeight="1">
      <c r="A110" s="4"/>
      <c r="B110" s="41" t="s">
        <v>225</v>
      </c>
      <c r="C110" s="45">
        <v>0.8</v>
      </c>
      <c r="D110" s="45">
        <v>5.2</v>
      </c>
      <c r="E110" s="45">
        <v>5.2</v>
      </c>
      <c r="F110" s="45"/>
      <c r="G110" s="50">
        <f t="shared" si="7"/>
        <v>1</v>
      </c>
      <c r="H110" s="45">
        <v>0.8</v>
      </c>
      <c r="I110" s="52">
        <f t="shared" si="6"/>
        <v>0</v>
      </c>
      <c r="J110" s="36"/>
    </row>
    <row r="111" spans="1:10" s="2" customFormat="1" ht="30" customHeight="1">
      <c r="A111" s="4"/>
      <c r="B111" s="56" t="s">
        <v>226</v>
      </c>
      <c r="C111" s="59">
        <v>4.1</v>
      </c>
      <c r="D111" s="121">
        <v>4.3</v>
      </c>
      <c r="E111" s="57">
        <v>4.3</v>
      </c>
      <c r="F111" s="57"/>
      <c r="G111" s="93">
        <f t="shared" si="7"/>
        <v>1</v>
      </c>
      <c r="H111" s="59">
        <v>14.6</v>
      </c>
      <c r="I111" s="155">
        <f t="shared" si="6"/>
        <v>2.5609756097560976</v>
      </c>
      <c r="J111" s="74"/>
    </row>
    <row r="112" spans="1:10" s="2" customFormat="1" ht="43.5" customHeight="1">
      <c r="A112" s="4"/>
      <c r="B112" s="168" t="s">
        <v>227</v>
      </c>
      <c r="C112" s="94">
        <v>2</v>
      </c>
      <c r="D112" s="195">
        <v>2</v>
      </c>
      <c r="E112" s="92">
        <v>2</v>
      </c>
      <c r="F112" s="92"/>
      <c r="G112" s="93">
        <f t="shared" si="7"/>
        <v>1</v>
      </c>
      <c r="H112" s="94">
        <v>12.5</v>
      </c>
      <c r="I112" s="153">
        <f t="shared" si="6"/>
        <v>5.25</v>
      </c>
      <c r="J112" s="75" t="s">
        <v>228</v>
      </c>
    </row>
    <row r="113" spans="1:10" s="2" customFormat="1" ht="28.5" customHeight="1">
      <c r="A113" s="4"/>
      <c r="B113" s="115" t="s">
        <v>229</v>
      </c>
      <c r="C113" s="119">
        <v>12.5</v>
      </c>
      <c r="D113" s="187">
        <v>13</v>
      </c>
      <c r="E113" s="58">
        <v>12.5</v>
      </c>
      <c r="F113" s="58">
        <v>0.5</v>
      </c>
      <c r="G113" s="93">
        <f t="shared" si="7"/>
        <v>0.9615384615384616</v>
      </c>
      <c r="H113" s="119">
        <v>5.5</v>
      </c>
      <c r="I113" s="155">
        <f t="shared" si="6"/>
        <v>-0.56</v>
      </c>
      <c r="J113" s="101" t="s">
        <v>230</v>
      </c>
    </row>
    <row r="114" spans="1:10" s="2" customFormat="1" ht="31.5" customHeight="1">
      <c r="A114" s="4"/>
      <c r="B114" s="98" t="s">
        <v>231</v>
      </c>
      <c r="C114" s="100">
        <v>11.5</v>
      </c>
      <c r="D114" s="100">
        <v>11.5</v>
      </c>
      <c r="E114" s="100">
        <v>11.4</v>
      </c>
      <c r="F114" s="100"/>
      <c r="G114" s="269">
        <f t="shared" si="7"/>
        <v>0.991304347826087</v>
      </c>
      <c r="H114" s="100">
        <v>3.5</v>
      </c>
      <c r="I114" s="270">
        <f t="shared" si="6"/>
        <v>-0.6956521739130435</v>
      </c>
      <c r="J114" s="101" t="s">
        <v>232</v>
      </c>
    </row>
    <row r="115" spans="1:12" s="2" customFormat="1" ht="26.25" customHeight="1" thickBot="1">
      <c r="A115" s="4"/>
      <c r="B115" s="272" t="s">
        <v>233</v>
      </c>
      <c r="C115" s="278">
        <v>0.7</v>
      </c>
      <c r="D115" s="273">
        <v>0.7</v>
      </c>
      <c r="E115" s="273">
        <v>0.6</v>
      </c>
      <c r="F115" s="273"/>
      <c r="G115" s="274">
        <f t="shared" si="7"/>
        <v>0.8571428571428572</v>
      </c>
      <c r="H115" s="278">
        <v>0.8</v>
      </c>
      <c r="I115" s="279">
        <f t="shared" si="6"/>
        <v>0.14285714285714302</v>
      </c>
      <c r="J115" s="277"/>
      <c r="K115" s="280"/>
      <c r="L115" s="280"/>
    </row>
    <row r="116" spans="1:10" s="2" customFormat="1" ht="29.25" customHeight="1">
      <c r="A116" s="4"/>
      <c r="B116" s="115" t="s">
        <v>234</v>
      </c>
      <c r="C116" s="119">
        <v>10.5</v>
      </c>
      <c r="D116" s="187">
        <v>19.6</v>
      </c>
      <c r="E116" s="265">
        <v>19.4</v>
      </c>
      <c r="F116" s="265"/>
      <c r="G116" s="50">
        <f t="shared" si="7"/>
        <v>0.9897959183673468</v>
      </c>
      <c r="H116" s="119">
        <v>21</v>
      </c>
      <c r="I116" s="167">
        <f t="shared" si="6"/>
        <v>1</v>
      </c>
      <c r="J116" s="53"/>
    </row>
    <row r="117" spans="1:10" s="2" customFormat="1" ht="24.75" customHeight="1">
      <c r="A117" s="4"/>
      <c r="B117" s="156" t="s">
        <v>235</v>
      </c>
      <c r="C117" s="45">
        <v>5</v>
      </c>
      <c r="D117" s="45">
        <v>5</v>
      </c>
      <c r="E117" s="118">
        <v>4.4</v>
      </c>
      <c r="F117" s="43"/>
      <c r="G117" s="44">
        <f t="shared" si="7"/>
        <v>0.8800000000000001</v>
      </c>
      <c r="H117" s="45">
        <v>6.6</v>
      </c>
      <c r="I117" s="39">
        <f t="shared" si="6"/>
        <v>0.31999999999999984</v>
      </c>
      <c r="J117" s="37" t="s">
        <v>236</v>
      </c>
    </row>
    <row r="118" spans="1:10" s="2" customFormat="1" ht="28.5" customHeight="1">
      <c r="A118" s="4"/>
      <c r="B118" s="41" t="s">
        <v>237</v>
      </c>
      <c r="C118" s="45">
        <v>5.5</v>
      </c>
      <c r="D118" s="49">
        <v>14.6</v>
      </c>
      <c r="E118" s="49">
        <v>14.6</v>
      </c>
      <c r="F118" s="49"/>
      <c r="G118" s="50">
        <f t="shared" si="7"/>
        <v>1</v>
      </c>
      <c r="H118" s="45">
        <v>14</v>
      </c>
      <c r="I118" s="52">
        <f t="shared" si="6"/>
        <v>1.5454545454545454</v>
      </c>
      <c r="J118" s="37" t="s">
        <v>238</v>
      </c>
    </row>
    <row r="119" spans="1:10" s="2" customFormat="1" ht="42.75" customHeight="1">
      <c r="A119" s="4"/>
      <c r="B119" s="56" t="s">
        <v>239</v>
      </c>
      <c r="C119" s="59">
        <v>5.3</v>
      </c>
      <c r="D119" s="58">
        <v>2</v>
      </c>
      <c r="E119" s="58">
        <v>1.8</v>
      </c>
      <c r="F119" s="58"/>
      <c r="G119" s="93">
        <f t="shared" si="7"/>
        <v>0.9</v>
      </c>
      <c r="H119" s="121">
        <v>3.1</v>
      </c>
      <c r="I119" s="155">
        <f t="shared" si="6"/>
        <v>-0.41509433962264153</v>
      </c>
      <c r="J119" s="101" t="s">
        <v>240</v>
      </c>
    </row>
    <row r="120" spans="1:10" s="2" customFormat="1" ht="38.25" customHeight="1">
      <c r="A120" s="4"/>
      <c r="B120" s="56" t="s">
        <v>241</v>
      </c>
      <c r="C120" s="122">
        <v>8</v>
      </c>
      <c r="D120" s="122">
        <v>0</v>
      </c>
      <c r="E120" s="121">
        <v>0</v>
      </c>
      <c r="F120" s="121"/>
      <c r="G120" s="93"/>
      <c r="H120" s="122">
        <v>4</v>
      </c>
      <c r="I120" s="155">
        <f t="shared" si="6"/>
        <v>-0.5</v>
      </c>
      <c r="J120" s="73"/>
    </row>
    <row r="121" spans="1:10" s="2" customFormat="1" ht="30.75" customHeight="1">
      <c r="A121" s="4"/>
      <c r="B121" s="120" t="s">
        <v>242</v>
      </c>
      <c r="C121" s="122">
        <v>125.5</v>
      </c>
      <c r="D121" s="122">
        <v>149</v>
      </c>
      <c r="E121" s="121">
        <v>149</v>
      </c>
      <c r="F121" s="121"/>
      <c r="G121" s="93">
        <f>E121/D121</f>
        <v>1</v>
      </c>
      <c r="H121" s="122">
        <v>116.5</v>
      </c>
      <c r="I121" s="155">
        <f t="shared" si="6"/>
        <v>-0.07171314741035861</v>
      </c>
      <c r="J121" s="36"/>
    </row>
    <row r="122" spans="1:10" s="2" customFormat="1" ht="32.25" customHeight="1">
      <c r="A122" s="4"/>
      <c r="B122" s="98" t="s">
        <v>243</v>
      </c>
      <c r="C122" s="100">
        <v>25</v>
      </c>
      <c r="D122" s="100">
        <v>25</v>
      </c>
      <c r="E122" s="100">
        <v>25</v>
      </c>
      <c r="F122" s="45"/>
      <c r="G122" s="44">
        <f>E122/D122</f>
        <v>1</v>
      </c>
      <c r="H122" s="100">
        <v>9.5</v>
      </c>
      <c r="I122" s="39">
        <f t="shared" si="6"/>
        <v>-0.62</v>
      </c>
      <c r="J122" s="101" t="s">
        <v>259</v>
      </c>
    </row>
    <row r="123" spans="1:10" s="2" customFormat="1" ht="32.25" customHeight="1">
      <c r="A123" s="4"/>
      <c r="B123" s="41" t="s">
        <v>244</v>
      </c>
      <c r="C123" s="45">
        <v>100</v>
      </c>
      <c r="D123" s="45">
        <v>123</v>
      </c>
      <c r="E123" s="45">
        <v>123</v>
      </c>
      <c r="F123" s="45"/>
      <c r="G123" s="44">
        <f>E123/D123</f>
        <v>1</v>
      </c>
      <c r="H123" s="45">
        <v>81.5</v>
      </c>
      <c r="I123" s="39">
        <f t="shared" si="6"/>
        <v>-0.18500000000000005</v>
      </c>
      <c r="J123" s="76" t="s">
        <v>260</v>
      </c>
    </row>
    <row r="124" spans="1:10" s="2" customFormat="1" ht="25.5" customHeight="1">
      <c r="A124" s="4"/>
      <c r="B124" s="180" t="s">
        <v>245</v>
      </c>
      <c r="C124" s="102"/>
      <c r="D124" s="184"/>
      <c r="E124" s="184"/>
      <c r="F124" s="184"/>
      <c r="G124" s="44"/>
      <c r="H124" s="45">
        <v>24</v>
      </c>
      <c r="I124" s="182"/>
      <c r="J124" s="76"/>
    </row>
    <row r="125" spans="1:10" s="2" customFormat="1" ht="33" customHeight="1">
      <c r="A125" s="4"/>
      <c r="B125" s="47" t="s">
        <v>246</v>
      </c>
      <c r="C125" s="51">
        <v>0.5</v>
      </c>
      <c r="D125" s="51">
        <v>1</v>
      </c>
      <c r="E125" s="51">
        <v>1</v>
      </c>
      <c r="F125" s="45"/>
      <c r="G125" s="44">
        <f>E125/D125</f>
        <v>1</v>
      </c>
      <c r="H125" s="51">
        <v>1.5</v>
      </c>
      <c r="I125" s="39">
        <f>H125/C125-1</f>
        <v>2</v>
      </c>
      <c r="J125" s="76" t="s">
        <v>247</v>
      </c>
    </row>
    <row r="126" spans="1:10" s="2" customFormat="1" ht="36" customHeight="1" thickBot="1">
      <c r="A126" s="4"/>
      <c r="B126" s="161" t="s">
        <v>248</v>
      </c>
      <c r="C126" s="164">
        <v>53.6</v>
      </c>
      <c r="D126" s="122">
        <v>100.2</v>
      </c>
      <c r="E126" s="162">
        <v>100.2</v>
      </c>
      <c r="F126" s="162"/>
      <c r="G126" s="163">
        <f>E126/D126</f>
        <v>1</v>
      </c>
      <c r="H126" s="164">
        <v>51.2</v>
      </c>
      <c r="I126" s="190">
        <f>H126/C126-1</f>
        <v>-0.04477611940298509</v>
      </c>
      <c r="J126" s="165"/>
    </row>
    <row r="127" spans="1:10" s="8" customFormat="1" ht="36" customHeight="1">
      <c r="A127" s="11"/>
      <c r="B127" s="157" t="s">
        <v>249</v>
      </c>
      <c r="C127" s="159">
        <v>233</v>
      </c>
      <c r="D127" s="179">
        <f>SUM(D128:D132)</f>
        <v>233</v>
      </c>
      <c r="E127" s="179">
        <f>SUM(E128:E132)</f>
        <v>250</v>
      </c>
      <c r="F127" s="266"/>
      <c r="G127" s="158"/>
      <c r="H127" s="159">
        <v>223</v>
      </c>
      <c r="I127" s="166"/>
      <c r="J127" s="160"/>
    </row>
    <row r="128" spans="1:10" s="2" customFormat="1" ht="24.75" customHeight="1">
      <c r="A128" s="4"/>
      <c r="B128" s="66" t="s">
        <v>250</v>
      </c>
      <c r="C128" s="69">
        <v>54</v>
      </c>
      <c r="D128" s="69">
        <v>54</v>
      </c>
      <c r="E128" s="69">
        <v>62.5</v>
      </c>
      <c r="F128" s="69"/>
      <c r="G128" s="68"/>
      <c r="H128" s="69">
        <v>68</v>
      </c>
      <c r="I128" s="39"/>
      <c r="J128" s="76"/>
    </row>
    <row r="129" spans="1:10" s="2" customFormat="1" ht="24.75" customHeight="1">
      <c r="A129" s="4"/>
      <c r="B129" s="70" t="s">
        <v>251</v>
      </c>
      <c r="C129" s="69">
        <v>31</v>
      </c>
      <c r="D129" s="69">
        <v>31</v>
      </c>
      <c r="E129" s="69">
        <v>26.8</v>
      </c>
      <c r="F129" s="69"/>
      <c r="G129" s="68"/>
      <c r="H129" s="69">
        <v>32</v>
      </c>
      <c r="I129" s="39"/>
      <c r="J129" s="76"/>
    </row>
    <row r="130" spans="1:10" s="2" customFormat="1" ht="24.75" customHeight="1">
      <c r="A130" s="4"/>
      <c r="B130" s="66" t="s">
        <v>252</v>
      </c>
      <c r="C130" s="69">
        <v>148</v>
      </c>
      <c r="D130" s="69">
        <v>148</v>
      </c>
      <c r="E130" s="69">
        <v>140.7</v>
      </c>
      <c r="F130" s="69"/>
      <c r="G130" s="68"/>
      <c r="H130" s="69">
        <v>123</v>
      </c>
      <c r="I130" s="39"/>
      <c r="J130" s="76"/>
    </row>
    <row r="131" spans="1:10" s="2" customFormat="1" ht="24.75" customHeight="1">
      <c r="A131" s="4"/>
      <c r="B131" s="66" t="s">
        <v>253</v>
      </c>
      <c r="C131" s="69"/>
      <c r="D131" s="67"/>
      <c r="E131" s="67"/>
      <c r="F131" s="67"/>
      <c r="G131" s="68"/>
      <c r="H131" s="69"/>
      <c r="I131" s="39"/>
      <c r="J131" s="11"/>
    </row>
    <row r="132" spans="1:10" s="2" customFormat="1" ht="24.75" customHeight="1">
      <c r="A132" s="4"/>
      <c r="B132" s="66" t="s">
        <v>254</v>
      </c>
      <c r="C132" s="124"/>
      <c r="D132" s="123"/>
      <c r="E132" s="123">
        <v>20</v>
      </c>
      <c r="F132" s="123"/>
      <c r="G132" s="117"/>
      <c r="H132" s="124"/>
      <c r="I132" s="39"/>
      <c r="J132" s="71"/>
    </row>
    <row r="133" spans="1:10" s="8" customFormat="1" ht="34.5" customHeight="1" thickBot="1">
      <c r="A133" s="11"/>
      <c r="B133" s="125" t="s">
        <v>3</v>
      </c>
      <c r="C133" s="133">
        <f>C6+C127</f>
        <v>1039.4</v>
      </c>
      <c r="D133" s="133">
        <f>SUM(D127,D6)</f>
        <v>1173.2</v>
      </c>
      <c r="E133" s="133">
        <f>SUM(E127,E6)</f>
        <v>1173.1599999999999</v>
      </c>
      <c r="F133" s="133"/>
      <c r="G133" s="126">
        <f>E133/D133</f>
        <v>0.9999659052165017</v>
      </c>
      <c r="H133" s="133">
        <f>SUM(H127,H6)</f>
        <v>1113</v>
      </c>
      <c r="I133" s="169">
        <f>H133/C133-1</f>
        <v>0.07081008274004219</v>
      </c>
      <c r="J133" s="62"/>
    </row>
    <row r="134" spans="4:8" ht="14.25">
      <c r="D134">
        <f>'2012年本级收入预算'!D25</f>
        <v>1173.1999999999998</v>
      </c>
      <c r="H134" s="33"/>
    </row>
    <row r="135" spans="3:8" ht="14.25">
      <c r="C135" s="5"/>
      <c r="D135" s="271">
        <f>D134-D127</f>
        <v>940.1999999999998</v>
      </c>
      <c r="H135" s="33"/>
    </row>
    <row r="136" spans="3:8" ht="14.25">
      <c r="C136" s="5"/>
      <c r="H136" s="33"/>
    </row>
    <row r="137" ht="14.25">
      <c r="H137" s="33"/>
    </row>
    <row r="138" spans="3:8" ht="14.25">
      <c r="C138" s="6"/>
      <c r="H138" s="33"/>
    </row>
    <row r="139" ht="14.25">
      <c r="H139" s="33"/>
    </row>
    <row r="140" ht="14.25">
      <c r="H140" s="33"/>
    </row>
    <row r="141" ht="14.25">
      <c r="H141" s="33"/>
    </row>
    <row r="142" ht="14.25">
      <c r="H142" s="33"/>
    </row>
    <row r="143" ht="14.25">
      <c r="H143" s="33"/>
    </row>
    <row r="144" ht="14.25">
      <c r="H144" s="33"/>
    </row>
    <row r="145" ht="14.25">
      <c r="H145" s="33"/>
    </row>
    <row r="146" ht="14.25">
      <c r="H146" s="33"/>
    </row>
    <row r="147" ht="14.25">
      <c r="H147" s="33"/>
    </row>
    <row r="148" ht="14.25">
      <c r="H148" s="33"/>
    </row>
    <row r="149" ht="14.25">
      <c r="H149" s="33"/>
    </row>
    <row r="150" ht="14.25">
      <c r="H150" s="33"/>
    </row>
    <row r="151" ht="14.25">
      <c r="H151" s="33"/>
    </row>
    <row r="152" ht="14.25">
      <c r="H152" s="33"/>
    </row>
    <row r="153" ht="14.25">
      <c r="H153" s="33"/>
    </row>
    <row r="154" ht="14.25">
      <c r="H154" s="33"/>
    </row>
    <row r="155" ht="14.25">
      <c r="H155" s="33"/>
    </row>
    <row r="156" ht="14.25">
      <c r="H156" s="33"/>
    </row>
    <row r="157" ht="14.25">
      <c r="H157" s="33"/>
    </row>
    <row r="158" ht="14.25">
      <c r="H158" s="33"/>
    </row>
    <row r="159" ht="14.25">
      <c r="H159" s="33"/>
    </row>
    <row r="160" ht="14.25">
      <c r="H160" s="33"/>
    </row>
    <row r="161" ht="14.25">
      <c r="H161" s="33"/>
    </row>
    <row r="162" ht="14.25">
      <c r="H162" s="33"/>
    </row>
    <row r="163" ht="14.25">
      <c r="H163" s="33"/>
    </row>
    <row r="164" ht="14.25">
      <c r="H164" s="33"/>
    </row>
    <row r="165" ht="14.25">
      <c r="H165" s="33"/>
    </row>
    <row r="166" ht="14.25">
      <c r="H166" s="33"/>
    </row>
    <row r="167" ht="14.25">
      <c r="H167" s="33"/>
    </row>
    <row r="168" ht="14.25">
      <c r="H168" s="33"/>
    </row>
    <row r="169" ht="14.25">
      <c r="H169" s="33"/>
    </row>
    <row r="170" ht="14.25">
      <c r="H170" s="33"/>
    </row>
    <row r="171" ht="14.25">
      <c r="H171" s="33"/>
    </row>
    <row r="172" ht="14.25">
      <c r="H172" s="33"/>
    </row>
    <row r="173" ht="14.25">
      <c r="H173" s="33"/>
    </row>
    <row r="174" ht="14.25">
      <c r="H174" s="33"/>
    </row>
    <row r="175" ht="14.25">
      <c r="H175" s="33"/>
    </row>
  </sheetData>
  <mergeCells count="4">
    <mergeCell ref="B4:B5"/>
    <mergeCell ref="J4:J5"/>
    <mergeCell ref="B2:J2"/>
    <mergeCell ref="C4:G4"/>
  </mergeCells>
  <printOptions horizontalCentered="1"/>
  <pageMargins left="0.3937007874015748" right="0.31496062992125984" top="0.5511811023622047" bottom="0" header="0.35433070866141736" footer="0.5905511811023623"/>
  <pageSetup fitToHeight="5" fitToWidth="1" horizontalDpi="600" verticalDpi="600" orientation="landscape" paperSize="8" r:id="rId1"/>
  <headerFooter alignWithMargins="0">
    <oddHeader>&amp;L附件2</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J40"/>
  <sheetViews>
    <sheetView showZeros="0" tabSelected="1" workbookViewId="0" topLeftCell="A1">
      <selection activeCell="C9" sqref="C9"/>
    </sheetView>
  </sheetViews>
  <sheetFormatPr defaultColWidth="9.00390625" defaultRowHeight="14.25"/>
  <cols>
    <col min="1" max="1" width="37.00390625" style="197" customWidth="1"/>
    <col min="2" max="2" width="21.625" style="197" customWidth="1"/>
    <col min="3" max="3" width="18.75390625" style="198" customWidth="1"/>
    <col min="4" max="4" width="14.875" style="197" customWidth="1"/>
    <col min="5" max="5" width="32.125" style="197" customWidth="1"/>
    <col min="6" max="6" width="22.25390625" style="199" customWidth="1"/>
    <col min="7" max="7" width="17.875" style="200" customWidth="1"/>
    <col min="8" max="8" width="11.625" style="199" bestFit="1" customWidth="1"/>
    <col min="9" max="16384" width="9.00390625" style="201" customWidth="1"/>
  </cols>
  <sheetData>
    <row r="1" ht="26.25" customHeight="1">
      <c r="A1" s="196" t="s">
        <v>5</v>
      </c>
    </row>
    <row r="2" spans="1:8" ht="22.5">
      <c r="A2" s="294" t="s">
        <v>262</v>
      </c>
      <c r="B2" s="294"/>
      <c r="C2" s="294"/>
      <c r="D2" s="294"/>
      <c r="E2" s="294"/>
      <c r="F2" s="294"/>
      <c r="G2" s="294"/>
      <c r="H2" s="294"/>
    </row>
    <row r="3" spans="1:8" ht="13.5">
      <c r="A3" s="202"/>
      <c r="B3" s="202"/>
      <c r="C3" s="203"/>
      <c r="D3" s="202"/>
      <c r="E3" s="202"/>
      <c r="F3" s="202"/>
      <c r="G3" s="204"/>
      <c r="H3" s="202"/>
    </row>
    <row r="4" spans="1:8" s="211" customFormat="1" ht="17.25" customHeight="1" thickBot="1">
      <c r="A4" s="205"/>
      <c r="B4" s="205"/>
      <c r="C4" s="206"/>
      <c r="D4" s="205"/>
      <c r="E4" s="207"/>
      <c r="F4" s="208"/>
      <c r="G4" s="209"/>
      <c r="H4" s="210" t="s">
        <v>4</v>
      </c>
    </row>
    <row r="5" spans="1:8" s="211" customFormat="1" ht="33" customHeight="1">
      <c r="A5" s="295" t="s">
        <v>61</v>
      </c>
      <c r="B5" s="295"/>
      <c r="C5" s="295"/>
      <c r="D5" s="296"/>
      <c r="E5" s="295" t="s">
        <v>8</v>
      </c>
      <c r="F5" s="295"/>
      <c r="G5" s="295"/>
      <c r="H5" s="295"/>
    </row>
    <row r="6" spans="1:8" s="211" customFormat="1" ht="30.75" customHeight="1">
      <c r="A6" s="231" t="s">
        <v>9</v>
      </c>
      <c r="B6" s="230" t="s">
        <v>6</v>
      </c>
      <c r="C6" s="230" t="s">
        <v>7</v>
      </c>
      <c r="D6" s="232" t="s">
        <v>10</v>
      </c>
      <c r="E6" s="231" t="s">
        <v>60</v>
      </c>
      <c r="F6" s="230" t="s">
        <v>6</v>
      </c>
      <c r="G6" s="233" t="s">
        <v>7</v>
      </c>
      <c r="H6" s="234" t="s">
        <v>10</v>
      </c>
    </row>
    <row r="7" spans="1:9" s="211" customFormat="1" ht="17.25" customHeight="1">
      <c r="A7" s="212" t="s">
        <v>11</v>
      </c>
      <c r="B7" s="235">
        <v>2.5</v>
      </c>
      <c r="C7" s="236">
        <v>3</v>
      </c>
      <c r="D7" s="237">
        <f aca="true" t="shared" si="0" ref="D7:D23">C7-B7</f>
        <v>0.5</v>
      </c>
      <c r="E7" s="212" t="s">
        <v>12</v>
      </c>
      <c r="F7" s="244">
        <v>2.5</v>
      </c>
      <c r="G7" s="245">
        <v>3</v>
      </c>
      <c r="H7" s="246">
        <f aca="true" t="shared" si="1" ref="H7:H15">G7-F7</f>
        <v>0.5</v>
      </c>
      <c r="I7" s="213"/>
    </row>
    <row r="8" spans="1:9" s="211" customFormat="1" ht="17.25" customHeight="1">
      <c r="A8" s="212" t="s">
        <v>13</v>
      </c>
      <c r="B8" s="235">
        <v>4.9</v>
      </c>
      <c r="C8" s="236">
        <v>6.3</v>
      </c>
      <c r="D8" s="237">
        <f t="shared" si="0"/>
        <v>1.3999999999999995</v>
      </c>
      <c r="E8" s="212" t="s">
        <v>14</v>
      </c>
      <c r="F8" s="244">
        <v>2.5</v>
      </c>
      <c r="G8" s="245">
        <v>3</v>
      </c>
      <c r="H8" s="246">
        <f t="shared" si="1"/>
        <v>0.5</v>
      </c>
      <c r="I8" s="213"/>
    </row>
    <row r="9" spans="1:9" s="211" customFormat="1" ht="17.25" customHeight="1">
      <c r="A9" s="212" t="s">
        <v>15</v>
      </c>
      <c r="B9" s="235">
        <v>183.8</v>
      </c>
      <c r="C9" s="236">
        <v>229.27</v>
      </c>
      <c r="D9" s="237">
        <f t="shared" si="0"/>
        <v>45.47</v>
      </c>
      <c r="E9" s="212" t="s">
        <v>16</v>
      </c>
      <c r="F9" s="244">
        <v>3.97</v>
      </c>
      <c r="G9" s="245">
        <v>6.1</v>
      </c>
      <c r="H9" s="246">
        <f t="shared" si="1"/>
        <v>2.1299999999999994</v>
      </c>
      <c r="I9" s="213"/>
    </row>
    <row r="10" spans="1:9" s="211" customFormat="1" ht="17.25" customHeight="1">
      <c r="A10" s="212" t="s">
        <v>17</v>
      </c>
      <c r="B10" s="235">
        <v>5.5</v>
      </c>
      <c r="C10" s="236">
        <v>4.25</v>
      </c>
      <c r="D10" s="237">
        <f t="shared" si="0"/>
        <v>-1.25</v>
      </c>
      <c r="E10" s="212" t="s">
        <v>18</v>
      </c>
      <c r="F10" s="244">
        <v>3.97</v>
      </c>
      <c r="G10" s="245">
        <v>6.1</v>
      </c>
      <c r="H10" s="246">
        <f t="shared" si="1"/>
        <v>2.1299999999999994</v>
      </c>
      <c r="I10" s="213"/>
    </row>
    <row r="11" spans="1:9" s="211" customFormat="1" ht="17.25" customHeight="1">
      <c r="A11" s="212" t="s">
        <v>19</v>
      </c>
      <c r="B11" s="235">
        <v>9</v>
      </c>
      <c r="C11" s="236">
        <v>8</v>
      </c>
      <c r="D11" s="237">
        <f t="shared" si="0"/>
        <v>-1</v>
      </c>
      <c r="E11" s="212" t="s">
        <v>20</v>
      </c>
      <c r="F11" s="244">
        <f>SUM(F12:F15)</f>
        <v>116.7</v>
      </c>
      <c r="G11" s="247">
        <f>SUM(G12:G15)</f>
        <v>230.81</v>
      </c>
      <c r="H11" s="246">
        <f t="shared" si="1"/>
        <v>114.11</v>
      </c>
      <c r="I11" s="213"/>
    </row>
    <row r="12" spans="1:9" s="211" customFormat="1" ht="17.25" customHeight="1">
      <c r="A12" s="212" t="s">
        <v>21</v>
      </c>
      <c r="B12" s="235">
        <v>1</v>
      </c>
      <c r="C12" s="236">
        <v>1</v>
      </c>
      <c r="D12" s="237">
        <f t="shared" si="0"/>
        <v>0</v>
      </c>
      <c r="E12" s="212" t="s">
        <v>22</v>
      </c>
      <c r="F12" s="248">
        <v>109</v>
      </c>
      <c r="G12" s="249">
        <v>217.56</v>
      </c>
      <c r="H12" s="250">
        <f t="shared" si="1"/>
        <v>108.56</v>
      </c>
      <c r="I12" s="213"/>
    </row>
    <row r="13" spans="1:9" s="211" customFormat="1" ht="17.25" customHeight="1">
      <c r="A13" s="212" t="s">
        <v>23</v>
      </c>
      <c r="B13" s="235">
        <v>0.02</v>
      </c>
      <c r="C13" s="236">
        <v>0.02</v>
      </c>
      <c r="D13" s="237">
        <f t="shared" si="0"/>
        <v>0</v>
      </c>
      <c r="E13" s="212" t="s">
        <v>24</v>
      </c>
      <c r="F13" s="251">
        <v>2.7</v>
      </c>
      <c r="G13" s="245">
        <v>4.25</v>
      </c>
      <c r="H13" s="246">
        <f t="shared" si="1"/>
        <v>1.5499999999999998</v>
      </c>
      <c r="I13" s="213"/>
    </row>
    <row r="14" spans="1:9" s="211" customFormat="1" ht="17.25" customHeight="1">
      <c r="A14" s="212" t="s">
        <v>25</v>
      </c>
      <c r="B14" s="235">
        <v>3.5</v>
      </c>
      <c r="C14" s="236">
        <v>8</v>
      </c>
      <c r="D14" s="237">
        <f t="shared" si="0"/>
        <v>4.5</v>
      </c>
      <c r="E14" s="212" t="s">
        <v>26</v>
      </c>
      <c r="F14" s="244">
        <v>4</v>
      </c>
      <c r="G14" s="245">
        <v>8</v>
      </c>
      <c r="H14" s="246">
        <f t="shared" si="1"/>
        <v>4</v>
      </c>
      <c r="I14" s="213"/>
    </row>
    <row r="15" spans="1:9" s="211" customFormat="1" ht="17.25" customHeight="1">
      <c r="A15" s="212" t="s">
        <v>27</v>
      </c>
      <c r="B15" s="235"/>
      <c r="C15" s="236"/>
      <c r="D15" s="237"/>
      <c r="E15" s="212" t="s">
        <v>28</v>
      </c>
      <c r="F15" s="244">
        <v>1</v>
      </c>
      <c r="G15" s="245">
        <v>1</v>
      </c>
      <c r="H15" s="252">
        <f t="shared" si="1"/>
        <v>0</v>
      </c>
      <c r="I15" s="213"/>
    </row>
    <row r="16" spans="1:9" s="211" customFormat="1" ht="17.25" customHeight="1">
      <c r="A16" s="212" t="s">
        <v>29</v>
      </c>
      <c r="B16" s="235">
        <v>0.03</v>
      </c>
      <c r="C16" s="236">
        <v>0.04</v>
      </c>
      <c r="D16" s="237">
        <f t="shared" si="0"/>
        <v>0.010000000000000002</v>
      </c>
      <c r="E16" s="214" t="s">
        <v>30</v>
      </c>
      <c r="F16" s="251">
        <f>SUM(F17:F18)</f>
        <v>3.52</v>
      </c>
      <c r="G16" s="245">
        <f>SUM(G17:G18)</f>
        <v>8.02</v>
      </c>
      <c r="H16" s="253">
        <f>SUM(H17:H18)</f>
        <v>4.5</v>
      </c>
      <c r="I16" s="213"/>
    </row>
    <row r="17" spans="1:9" s="211" customFormat="1" ht="17.25" customHeight="1">
      <c r="A17" s="212" t="s">
        <v>31</v>
      </c>
      <c r="B17" s="235">
        <v>0.18</v>
      </c>
      <c r="C17" s="236">
        <v>0.16</v>
      </c>
      <c r="D17" s="237">
        <f t="shared" si="0"/>
        <v>-0.01999999999999999</v>
      </c>
      <c r="E17" s="214" t="s">
        <v>32</v>
      </c>
      <c r="F17" s="251">
        <v>0.02</v>
      </c>
      <c r="G17" s="245">
        <v>0.02</v>
      </c>
      <c r="H17" s="254"/>
      <c r="I17" s="213"/>
    </row>
    <row r="18" spans="1:9" s="211" customFormat="1" ht="17.25" customHeight="1">
      <c r="A18" s="212" t="s">
        <v>33</v>
      </c>
      <c r="B18" s="235">
        <f>SUM(B19:B20)</f>
        <v>5.5</v>
      </c>
      <c r="C18" s="236">
        <f>SUM(C19:C20)</f>
        <v>6.68</v>
      </c>
      <c r="D18" s="237">
        <f t="shared" si="0"/>
        <v>1.1799999999999997</v>
      </c>
      <c r="E18" s="212" t="s">
        <v>34</v>
      </c>
      <c r="F18" s="251">
        <v>3.5</v>
      </c>
      <c r="G18" s="245">
        <v>8</v>
      </c>
      <c r="H18" s="246">
        <f aca="true" t="shared" si="2" ref="H18:H28">G18-F18</f>
        <v>4.5</v>
      </c>
      <c r="I18" s="213"/>
    </row>
    <row r="19" spans="1:9" s="211" customFormat="1" ht="17.25" customHeight="1">
      <c r="A19" s="212" t="s">
        <v>35</v>
      </c>
      <c r="B19" s="235">
        <v>3.8</v>
      </c>
      <c r="C19" s="236">
        <v>5</v>
      </c>
      <c r="D19" s="237">
        <f t="shared" si="0"/>
        <v>1.2000000000000002</v>
      </c>
      <c r="E19" s="212" t="s">
        <v>36</v>
      </c>
      <c r="F19" s="244"/>
      <c r="G19" s="245"/>
      <c r="H19" s="246"/>
      <c r="I19" s="213"/>
    </row>
    <row r="20" spans="1:9" s="211" customFormat="1" ht="17.25" customHeight="1">
      <c r="A20" s="212" t="s">
        <v>37</v>
      </c>
      <c r="B20" s="235">
        <v>1.7</v>
      </c>
      <c r="C20" s="236">
        <v>1.68</v>
      </c>
      <c r="D20" s="237">
        <f t="shared" si="0"/>
        <v>-0.020000000000000018</v>
      </c>
      <c r="E20" s="212" t="s">
        <v>38</v>
      </c>
      <c r="F20" s="244"/>
      <c r="G20" s="245"/>
      <c r="H20" s="246"/>
      <c r="I20" s="213"/>
    </row>
    <row r="21" spans="1:9" s="211" customFormat="1" ht="17.25" customHeight="1">
      <c r="A21" s="212" t="s">
        <v>39</v>
      </c>
      <c r="B21" s="235">
        <v>2.5</v>
      </c>
      <c r="C21" s="236">
        <v>2.6</v>
      </c>
      <c r="D21" s="237">
        <f t="shared" si="0"/>
        <v>0.10000000000000009</v>
      </c>
      <c r="E21" s="212" t="s">
        <v>40</v>
      </c>
      <c r="F21" s="244">
        <f>SUM(F22:F23)</f>
        <v>0.21</v>
      </c>
      <c r="G21" s="247">
        <f>SUM(G22:G23)</f>
        <v>0.2</v>
      </c>
      <c r="H21" s="246">
        <f t="shared" si="2"/>
        <v>-0.009999999999999981</v>
      </c>
      <c r="I21" s="213"/>
    </row>
    <row r="22" spans="1:9" s="211" customFormat="1" ht="17.25" customHeight="1">
      <c r="A22" s="212" t="s">
        <v>41</v>
      </c>
      <c r="B22" s="235">
        <v>15</v>
      </c>
      <c r="C22" s="236">
        <v>15</v>
      </c>
      <c r="D22" s="237">
        <f t="shared" si="0"/>
        <v>0</v>
      </c>
      <c r="E22" s="212" t="s">
        <v>42</v>
      </c>
      <c r="F22" s="244">
        <v>0.03</v>
      </c>
      <c r="G22" s="245">
        <v>0.04</v>
      </c>
      <c r="H22" s="246">
        <f t="shared" si="2"/>
        <v>0.010000000000000002</v>
      </c>
      <c r="I22" s="213"/>
    </row>
    <row r="23" spans="1:9" s="211" customFormat="1" ht="17.25" customHeight="1">
      <c r="A23" s="212" t="s">
        <v>43</v>
      </c>
      <c r="B23" s="235">
        <v>0.35</v>
      </c>
      <c r="C23" s="236">
        <v>0.36</v>
      </c>
      <c r="D23" s="237">
        <f t="shared" si="0"/>
        <v>0.010000000000000009</v>
      </c>
      <c r="E23" s="212" t="s">
        <v>44</v>
      </c>
      <c r="F23" s="244">
        <v>0.18</v>
      </c>
      <c r="G23" s="245">
        <v>0.16</v>
      </c>
      <c r="H23" s="246">
        <f t="shared" si="2"/>
        <v>-0.01999999999999999</v>
      </c>
      <c r="I23" s="213"/>
    </row>
    <row r="24" spans="1:9" s="211" customFormat="1" ht="17.25" customHeight="1">
      <c r="A24" s="212"/>
      <c r="B24" s="235"/>
      <c r="C24" s="236"/>
      <c r="D24" s="237"/>
      <c r="E24" s="212" t="s">
        <v>45</v>
      </c>
      <c r="F24" s="244">
        <v>2.3</v>
      </c>
      <c r="G24" s="245">
        <v>5</v>
      </c>
      <c r="H24" s="246">
        <f t="shared" si="2"/>
        <v>2.7</v>
      </c>
      <c r="I24" s="213"/>
    </row>
    <row r="25" spans="1:9" s="211" customFormat="1" ht="17.25" customHeight="1">
      <c r="A25" s="212"/>
      <c r="B25" s="235"/>
      <c r="C25" s="236"/>
      <c r="D25" s="237"/>
      <c r="E25" s="212" t="s">
        <v>46</v>
      </c>
      <c r="F25" s="255">
        <v>0</v>
      </c>
      <c r="G25" s="245">
        <v>15</v>
      </c>
      <c r="H25" s="246">
        <f t="shared" si="2"/>
        <v>15</v>
      </c>
      <c r="I25" s="213"/>
    </row>
    <row r="26" spans="1:9" s="211" customFormat="1" ht="17.25" customHeight="1">
      <c r="A26" s="212"/>
      <c r="B26" s="235"/>
      <c r="C26" s="236"/>
      <c r="D26" s="237"/>
      <c r="E26" s="212" t="s">
        <v>47</v>
      </c>
      <c r="F26" s="244">
        <v>0.1</v>
      </c>
      <c r="G26" s="245">
        <v>0.13</v>
      </c>
      <c r="H26" s="246">
        <f t="shared" si="2"/>
        <v>0.03</v>
      </c>
      <c r="I26" s="213"/>
    </row>
    <row r="27" spans="1:9" s="211" customFormat="1" ht="17.25" customHeight="1">
      <c r="A27" s="212"/>
      <c r="B27" s="235"/>
      <c r="C27" s="236"/>
      <c r="D27" s="237"/>
      <c r="E27" s="214" t="s">
        <v>48</v>
      </c>
      <c r="F27" s="244">
        <v>4.48</v>
      </c>
      <c r="G27" s="247">
        <v>5.18</v>
      </c>
      <c r="H27" s="246">
        <f t="shared" si="2"/>
        <v>0.6999999999999993</v>
      </c>
      <c r="I27" s="213"/>
    </row>
    <row r="28" spans="1:9" s="211" customFormat="1" ht="17.25" customHeight="1">
      <c r="A28" s="212"/>
      <c r="B28" s="235"/>
      <c r="C28" s="236"/>
      <c r="D28" s="237"/>
      <c r="E28" s="212" t="s">
        <v>49</v>
      </c>
      <c r="F28" s="244">
        <v>4.48</v>
      </c>
      <c r="G28" s="247">
        <v>5.18</v>
      </c>
      <c r="H28" s="246">
        <f t="shared" si="2"/>
        <v>0.6999999999999993</v>
      </c>
      <c r="I28" s="213"/>
    </row>
    <row r="29" spans="1:8" s="211" customFormat="1" ht="17.25" customHeight="1">
      <c r="A29" s="212"/>
      <c r="B29" s="235"/>
      <c r="C29" s="236"/>
      <c r="D29" s="237"/>
      <c r="E29" s="212"/>
      <c r="F29" s="244"/>
      <c r="G29" s="247"/>
      <c r="H29" s="246"/>
    </row>
    <row r="30" spans="1:8" s="211" customFormat="1" ht="17.25" customHeight="1">
      <c r="A30" s="215" t="s">
        <v>50</v>
      </c>
      <c r="B30" s="238">
        <f>SUM(B7:B18,B21:B23)</f>
        <v>233.78000000000003</v>
      </c>
      <c r="C30" s="238">
        <f>SUM(C7:C18,C21:C23)</f>
        <v>284.6800000000001</v>
      </c>
      <c r="D30" s="238">
        <f>C30-B30</f>
        <v>50.90000000000009</v>
      </c>
      <c r="E30" s="216" t="s">
        <v>51</v>
      </c>
      <c r="F30" s="247">
        <f>SUM(F7,F9,F11,F16,F21,F24,F25,F26,F27)</f>
        <v>133.77999999999997</v>
      </c>
      <c r="G30" s="247">
        <f>SUM(G7,G9,G11,G16,G21,G24,G25,G26,G27)</f>
        <v>273.44</v>
      </c>
      <c r="H30" s="256">
        <f aca="true" t="shared" si="3" ref="H30:H36">G30-F30</f>
        <v>139.66000000000003</v>
      </c>
    </row>
    <row r="31" spans="1:8" s="211" customFormat="1" ht="17.25" customHeight="1">
      <c r="A31" s="212"/>
      <c r="B31" s="235"/>
      <c r="C31" s="236"/>
      <c r="D31" s="237">
        <f aca="true" t="shared" si="4" ref="D31:D36">C31-B31</f>
        <v>0</v>
      </c>
      <c r="E31" s="212"/>
      <c r="F31" s="244"/>
      <c r="G31" s="247"/>
      <c r="H31" s="246">
        <f t="shared" si="3"/>
        <v>0</v>
      </c>
    </row>
    <row r="32" spans="1:8" s="211" customFormat="1" ht="17.25" customHeight="1">
      <c r="A32" s="212" t="s">
        <v>52</v>
      </c>
      <c r="B32" s="235">
        <f>5.6+15</f>
        <v>20.6</v>
      </c>
      <c r="C32" s="236">
        <f>F34</f>
        <v>70.78000000000006</v>
      </c>
      <c r="D32" s="237">
        <f t="shared" si="4"/>
        <v>50.18000000000006</v>
      </c>
      <c r="E32" s="217" t="s">
        <v>53</v>
      </c>
      <c r="F32" s="248">
        <v>50</v>
      </c>
      <c r="G32" s="249">
        <v>51.51</v>
      </c>
      <c r="H32" s="250"/>
    </row>
    <row r="33" spans="1:8" s="211" customFormat="1" ht="17.25" customHeight="1">
      <c r="A33" s="212" t="s">
        <v>54</v>
      </c>
      <c r="B33" s="239">
        <v>0.18</v>
      </c>
      <c r="C33" s="240"/>
      <c r="D33" s="241">
        <f t="shared" si="4"/>
        <v>-0.18</v>
      </c>
      <c r="E33" s="217" t="s">
        <v>55</v>
      </c>
      <c r="F33" s="248"/>
      <c r="G33" s="249"/>
      <c r="H33" s="250">
        <f t="shared" si="3"/>
        <v>0</v>
      </c>
    </row>
    <row r="34" spans="1:8" s="211" customFormat="1" ht="17.25" customHeight="1">
      <c r="A34" s="212" t="s">
        <v>56</v>
      </c>
      <c r="B34" s="239"/>
      <c r="C34" s="240"/>
      <c r="D34" s="241"/>
      <c r="E34" s="217" t="s">
        <v>57</v>
      </c>
      <c r="F34" s="251">
        <f>B36-F30-F32</f>
        <v>70.78000000000006</v>
      </c>
      <c r="G34" s="257">
        <f>C36-G30-G32</f>
        <v>30.510000000000154</v>
      </c>
      <c r="H34" s="246">
        <f t="shared" si="3"/>
        <v>-40.269999999999904</v>
      </c>
    </row>
    <row r="35" spans="1:8" s="211" customFormat="1" ht="17.25" customHeight="1">
      <c r="A35" s="212"/>
      <c r="B35" s="235"/>
      <c r="C35" s="236"/>
      <c r="D35" s="237">
        <f t="shared" si="4"/>
        <v>0</v>
      </c>
      <c r="E35" s="212"/>
      <c r="F35" s="251"/>
      <c r="G35" s="245"/>
      <c r="H35" s="246">
        <f t="shared" si="3"/>
        <v>0</v>
      </c>
    </row>
    <row r="36" spans="1:10" s="211" customFormat="1" ht="23.25" customHeight="1" thickBot="1">
      <c r="A36" s="218" t="s">
        <v>58</v>
      </c>
      <c r="B36" s="242">
        <f>SUM(B30:B34)</f>
        <v>254.56000000000003</v>
      </c>
      <c r="C36" s="242">
        <f>SUM(C30:C34)</f>
        <v>355.46000000000015</v>
      </c>
      <c r="D36" s="243">
        <f t="shared" si="4"/>
        <v>100.90000000000012</v>
      </c>
      <c r="E36" s="218" t="s">
        <v>59</v>
      </c>
      <c r="F36" s="258">
        <f>SUM(F30:F34)</f>
        <v>254.56000000000003</v>
      </c>
      <c r="G36" s="258">
        <f>SUM(G30:G34)</f>
        <v>355.46000000000015</v>
      </c>
      <c r="H36" s="259">
        <f t="shared" si="3"/>
        <v>100.90000000000012</v>
      </c>
      <c r="I36" s="219"/>
      <c r="J36" s="219"/>
    </row>
    <row r="37" spans="1:8" s="211" customFormat="1" ht="17.25" customHeight="1">
      <c r="A37" s="220"/>
      <c r="B37" s="221"/>
      <c r="C37" s="222"/>
      <c r="D37" s="223"/>
      <c r="E37" s="224"/>
      <c r="F37" s="225"/>
      <c r="G37" s="226"/>
      <c r="H37" s="227"/>
    </row>
    <row r="38" spans="1:8" s="211" customFormat="1" ht="17.25" customHeight="1">
      <c r="A38" s="220"/>
      <c r="B38" s="221"/>
      <c r="C38" s="222"/>
      <c r="D38" s="223"/>
      <c r="E38" s="224"/>
      <c r="F38" s="225"/>
      <c r="G38" s="228"/>
      <c r="H38" s="225"/>
    </row>
    <row r="39" spans="1:8" s="211" customFormat="1" ht="17.25" customHeight="1">
      <c r="A39" s="220"/>
      <c r="B39" s="221"/>
      <c r="C39" s="222"/>
      <c r="D39" s="223"/>
      <c r="E39" s="224"/>
      <c r="F39" s="225"/>
      <c r="G39" s="228"/>
      <c r="H39" s="225"/>
    </row>
    <row r="40" spans="1:8" s="211" customFormat="1" ht="17.25" customHeight="1">
      <c r="A40" s="220"/>
      <c r="B40" s="221"/>
      <c r="C40" s="222"/>
      <c r="D40" s="223"/>
      <c r="E40" s="224"/>
      <c r="F40" s="225"/>
      <c r="G40" s="228"/>
      <c r="H40" s="225"/>
    </row>
  </sheetData>
  <mergeCells count="3">
    <mergeCell ref="A2:H2"/>
    <mergeCell ref="A5:D5"/>
    <mergeCell ref="E5:H5"/>
  </mergeCells>
  <printOptions horizontalCentered="1"/>
  <pageMargins left="0.5511811023622047" right="0.5511811023622047" top="0.984251968503937" bottom="0.7874015748031497" header="0.5118110236220472" footer="0.5118110236220472"/>
  <pageSetup fitToHeight="1" fitToWidth="1" horizontalDpi="600" verticalDpi="600" orientation="landscape" paperSize="8" r:id="rId1"/>
  <headerFooter alignWithMargins="0">
    <oddHeader>&amp;L附件3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舒毓民</dc:creator>
  <cp:keywords/>
  <dc:description/>
  <cp:lastModifiedBy>陈思奇</cp:lastModifiedBy>
  <cp:lastPrinted>2012-03-25T23:51:23Z</cp:lastPrinted>
  <dcterms:created xsi:type="dcterms:W3CDTF">2005-04-20T10:36:24Z</dcterms:created>
  <dcterms:modified xsi:type="dcterms:W3CDTF">2012-03-25T23:52:31Z</dcterms:modified>
  <cp:category/>
  <cp:version/>
  <cp:contentType/>
  <cp:contentStatus/>
</cp:coreProperties>
</file>